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0\Jarda\Bohumín\soutěž\"/>
    </mc:Choice>
  </mc:AlternateContent>
  <bookViews>
    <workbookView xWindow="0" yWindow="0" windowWidth="28800" windowHeight="13590"/>
  </bookViews>
  <sheets>
    <sheet name="Rekapitulace stavby" sheetId="1" r:id="rId1"/>
    <sheet name="SO 01 - Oprava koleje č.93" sheetId="2" r:id="rId2"/>
    <sheet name="SO 02 - Oprava koleje č.9..." sheetId="3" r:id="rId3"/>
    <sheet name="SO 03 - SSZT" sheetId="4" r:id="rId4"/>
    <sheet name="VRN - spoupis VRN" sheetId="5" r:id="rId5"/>
  </sheets>
  <definedNames>
    <definedName name="_xlnm._FilterDatabase" localSheetId="1" hidden="1">'SO 01 - Oprava koleje č.93'!$C$118:$L$227</definedName>
    <definedName name="_xlnm._FilterDatabase" localSheetId="2" hidden="1">'SO 02 - Oprava koleje č.9...'!$C$118:$L$224</definedName>
    <definedName name="_xlnm._FilterDatabase" localSheetId="3" hidden="1">'SO 03 - SSZT'!$C$116:$L$147</definedName>
    <definedName name="_xlnm._FilterDatabase" localSheetId="4" hidden="1">'VRN - spoupis VRN'!$C$116:$L$136</definedName>
    <definedName name="_xlnm.Print_Titles" localSheetId="0">'Rekapitulace stavby'!$92:$92</definedName>
    <definedName name="_xlnm.Print_Titles" localSheetId="1">'SO 01 - Oprava koleje č.93'!$118:$118</definedName>
    <definedName name="_xlnm.Print_Titles" localSheetId="2">'SO 02 - Oprava koleje č.9...'!$118:$118</definedName>
    <definedName name="_xlnm.Print_Titles" localSheetId="3">'SO 03 - SSZT'!$116:$116</definedName>
    <definedName name="_xlnm.Print_Titles" localSheetId="4">'VRN - spoupis VRN'!$116:$116</definedName>
    <definedName name="_xlnm.Print_Area" localSheetId="0">'Rekapitulace stavby'!$D$4:$AO$76,'Rekapitulace stavby'!$C$82:$AQ$99</definedName>
    <definedName name="_xlnm.Print_Area" localSheetId="1">'SO 01 - Oprava koleje č.93'!$C$4:$K$41,'SO 01 - Oprava koleje č.93'!$C$50:$K$76,'SO 01 - Oprava koleje č.93'!$C$82:$K$100,'SO 01 - Oprava koleje č.93'!$C$106:$L$227</definedName>
    <definedName name="_xlnm.Print_Area" localSheetId="2">'SO 02 - Oprava koleje č.9...'!$C$4:$K$41,'SO 02 - Oprava koleje č.9...'!$C$50:$K$76,'SO 02 - Oprava koleje č.9...'!$C$82:$K$100,'SO 02 - Oprava koleje č.9...'!$C$106:$L$224</definedName>
    <definedName name="_xlnm.Print_Area" localSheetId="3">'SO 03 - SSZT'!$C$4:$K$41,'SO 03 - SSZT'!$C$50:$K$76,'SO 03 - SSZT'!$C$82:$K$98,'SO 03 - SSZT'!$C$104:$L$147</definedName>
    <definedName name="_xlnm.Print_Area" localSheetId="4">'VRN - spoupis VRN'!$C$4:$K$41,'VRN - spoupis VRN'!$C$50:$K$76,'VRN - spoupis VRN'!$C$82:$K$98,'VRN - spoupis VRN'!$C$104:$L$136</definedName>
  </definedNames>
  <calcPr calcId="162913"/>
</workbook>
</file>

<file path=xl/calcChain.xml><?xml version="1.0" encoding="utf-8"?>
<calcChain xmlns="http://schemas.openxmlformats.org/spreadsheetml/2006/main">
  <c r="K39" i="5" l="1"/>
  <c r="K38" i="5"/>
  <c r="BA98" i="1"/>
  <c r="K37" i="5"/>
  <c r="AZ98" i="1" s="1"/>
  <c r="BI136" i="5"/>
  <c r="BH136" i="5"/>
  <c r="BG136" i="5"/>
  <c r="BF136" i="5"/>
  <c r="X136" i="5"/>
  <c r="V136" i="5"/>
  <c r="T136" i="5"/>
  <c r="P136" i="5"/>
  <c r="BI135" i="5"/>
  <c r="BH135" i="5"/>
  <c r="BG135" i="5"/>
  <c r="BF135" i="5"/>
  <c r="X135" i="5"/>
  <c r="V135" i="5"/>
  <c r="T135" i="5"/>
  <c r="P135" i="5"/>
  <c r="BI134" i="5"/>
  <c r="BH134" i="5"/>
  <c r="BG134" i="5"/>
  <c r="BF134" i="5"/>
  <c r="X134" i="5"/>
  <c r="V134" i="5"/>
  <c r="T134" i="5"/>
  <c r="P134" i="5"/>
  <c r="BI130" i="5"/>
  <c r="BH130" i="5"/>
  <c r="BG130" i="5"/>
  <c r="BF130" i="5"/>
  <c r="X130" i="5"/>
  <c r="V130" i="5"/>
  <c r="T130" i="5"/>
  <c r="P130" i="5"/>
  <c r="BI128" i="5"/>
  <c r="BH128" i="5"/>
  <c r="BG128" i="5"/>
  <c r="BF128" i="5"/>
  <c r="X128" i="5"/>
  <c r="V128" i="5"/>
  <c r="T128" i="5"/>
  <c r="P128" i="5"/>
  <c r="BI126" i="5"/>
  <c r="BH126" i="5"/>
  <c r="BG126" i="5"/>
  <c r="BF126" i="5"/>
  <c r="X126" i="5"/>
  <c r="V126" i="5"/>
  <c r="T126" i="5"/>
  <c r="P126" i="5"/>
  <c r="BI124" i="5"/>
  <c r="BH124" i="5"/>
  <c r="BG124" i="5"/>
  <c r="BF124" i="5"/>
  <c r="X124" i="5"/>
  <c r="V124" i="5"/>
  <c r="T124" i="5"/>
  <c r="P124" i="5"/>
  <c r="BI122" i="5"/>
  <c r="BH122" i="5"/>
  <c r="BG122" i="5"/>
  <c r="BF122" i="5"/>
  <c r="X122" i="5"/>
  <c r="V122" i="5"/>
  <c r="T122" i="5"/>
  <c r="P122" i="5"/>
  <c r="BI121" i="5"/>
  <c r="BH121" i="5"/>
  <c r="BG121" i="5"/>
  <c r="BF121" i="5"/>
  <c r="X121" i="5"/>
  <c r="V121" i="5"/>
  <c r="T121" i="5"/>
  <c r="P121" i="5"/>
  <c r="BI120" i="5"/>
  <c r="BH120" i="5"/>
  <c r="BG120" i="5"/>
  <c r="BF120" i="5"/>
  <c r="X120" i="5"/>
  <c r="V120" i="5"/>
  <c r="T120" i="5"/>
  <c r="P120" i="5"/>
  <c r="BI119" i="5"/>
  <c r="BH119" i="5"/>
  <c r="BG119" i="5"/>
  <c r="F37" i="5" s="1"/>
  <c r="BF119" i="5"/>
  <c r="X119" i="5"/>
  <c r="X118" i="5"/>
  <c r="X117" i="5"/>
  <c r="V119" i="5"/>
  <c r="T119" i="5"/>
  <c r="P119" i="5"/>
  <c r="F111" i="5"/>
  <c r="E109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114" i="5" s="1"/>
  <c r="J17" i="5"/>
  <c r="J15" i="5"/>
  <c r="E15" i="5"/>
  <c r="F91" i="5" s="1"/>
  <c r="J14" i="5"/>
  <c r="J12" i="5"/>
  <c r="J111" i="5" s="1"/>
  <c r="E7" i="5"/>
  <c r="E85" i="5"/>
  <c r="K39" i="4"/>
  <c r="K38" i="4"/>
  <c r="BA97" i="1" s="1"/>
  <c r="K37" i="4"/>
  <c r="AZ97" i="1"/>
  <c r="BI147" i="4"/>
  <c r="BH147" i="4"/>
  <c r="BG147" i="4"/>
  <c r="BF147" i="4"/>
  <c r="X147" i="4"/>
  <c r="V147" i="4"/>
  <c r="T147" i="4"/>
  <c r="P147" i="4"/>
  <c r="K147" i="4" s="1"/>
  <c r="BE147" i="4" s="1"/>
  <c r="BI146" i="4"/>
  <c r="BH146" i="4"/>
  <c r="BG146" i="4"/>
  <c r="BF146" i="4"/>
  <c r="X146" i="4"/>
  <c r="V146" i="4"/>
  <c r="T146" i="4"/>
  <c r="P146" i="4"/>
  <c r="BK146" i="4" s="1"/>
  <c r="BI145" i="4"/>
  <c r="BH145" i="4"/>
  <c r="BG145" i="4"/>
  <c r="BF145" i="4"/>
  <c r="X145" i="4"/>
  <c r="V145" i="4"/>
  <c r="T145" i="4"/>
  <c r="P145" i="4"/>
  <c r="BI144" i="4"/>
  <c r="BH144" i="4"/>
  <c r="BG144" i="4"/>
  <c r="BF144" i="4"/>
  <c r="X144" i="4"/>
  <c r="V144" i="4"/>
  <c r="T144" i="4"/>
  <c r="P144" i="4"/>
  <c r="BK144" i="4" s="1"/>
  <c r="BI143" i="4"/>
  <c r="BH143" i="4"/>
  <c r="BG143" i="4"/>
  <c r="BF143" i="4"/>
  <c r="X143" i="4"/>
  <c r="V143" i="4"/>
  <c r="T143" i="4"/>
  <c r="P143" i="4"/>
  <c r="K143" i="4" s="1"/>
  <c r="BE143" i="4" s="1"/>
  <c r="BI141" i="4"/>
  <c r="BH141" i="4"/>
  <c r="BG141" i="4"/>
  <c r="BF141" i="4"/>
  <c r="X141" i="4"/>
  <c r="V141" i="4"/>
  <c r="T141" i="4"/>
  <c r="P141" i="4"/>
  <c r="BI139" i="4"/>
  <c r="BH139" i="4"/>
  <c r="BG139" i="4"/>
  <c r="BF139" i="4"/>
  <c r="X139" i="4"/>
  <c r="V139" i="4"/>
  <c r="T139" i="4"/>
  <c r="P139" i="4"/>
  <c r="BI138" i="4"/>
  <c r="BH138" i="4"/>
  <c r="BG138" i="4"/>
  <c r="BF138" i="4"/>
  <c r="X138" i="4"/>
  <c r="V138" i="4"/>
  <c r="T138" i="4"/>
  <c r="P138" i="4"/>
  <c r="BK138" i="4" s="1"/>
  <c r="BI137" i="4"/>
  <c r="BH137" i="4"/>
  <c r="BG137" i="4"/>
  <c r="BF137" i="4"/>
  <c r="X137" i="4"/>
  <c r="V137" i="4"/>
  <c r="T137" i="4"/>
  <c r="P137" i="4"/>
  <c r="K137" i="4" s="1"/>
  <c r="BE137" i="4" s="1"/>
  <c r="BI136" i="4"/>
  <c r="BH136" i="4"/>
  <c r="BG136" i="4"/>
  <c r="BF136" i="4"/>
  <c r="X136" i="4"/>
  <c r="V136" i="4"/>
  <c r="T136" i="4"/>
  <c r="P136" i="4"/>
  <c r="BI134" i="4"/>
  <c r="BH134" i="4"/>
  <c r="BG134" i="4"/>
  <c r="BF134" i="4"/>
  <c r="X134" i="4"/>
  <c r="V134" i="4"/>
  <c r="T134" i="4"/>
  <c r="P134" i="4"/>
  <c r="BK134" i="4" s="1"/>
  <c r="BI133" i="4"/>
  <c r="BH133" i="4"/>
  <c r="BG133" i="4"/>
  <c r="BF133" i="4"/>
  <c r="X133" i="4"/>
  <c r="V133" i="4"/>
  <c r="T133" i="4"/>
  <c r="P133" i="4"/>
  <c r="K133" i="4" s="1"/>
  <c r="BI132" i="4"/>
  <c r="BH132" i="4"/>
  <c r="BG132" i="4"/>
  <c r="BF132" i="4"/>
  <c r="X132" i="4"/>
  <c r="V132" i="4"/>
  <c r="T132" i="4"/>
  <c r="P132" i="4"/>
  <c r="K132" i="4" s="1"/>
  <c r="BI131" i="4"/>
  <c r="BH131" i="4"/>
  <c r="BG131" i="4"/>
  <c r="BF131" i="4"/>
  <c r="X131" i="4"/>
  <c r="V131" i="4"/>
  <c r="T131" i="4"/>
  <c r="P131" i="4"/>
  <c r="BK131" i="4" s="1"/>
  <c r="BI130" i="4"/>
  <c r="BH130" i="4"/>
  <c r="BG130" i="4"/>
  <c r="BF130" i="4"/>
  <c r="X130" i="4"/>
  <c r="V130" i="4"/>
  <c r="T130" i="4"/>
  <c r="P130" i="4"/>
  <c r="BK130" i="4" s="1"/>
  <c r="BI129" i="4"/>
  <c r="BH129" i="4"/>
  <c r="BG129" i="4"/>
  <c r="BF129" i="4"/>
  <c r="X129" i="4"/>
  <c r="V129" i="4"/>
  <c r="T129" i="4"/>
  <c r="P129" i="4"/>
  <c r="K129" i="4" s="1"/>
  <c r="BI128" i="4"/>
  <c r="BH128" i="4"/>
  <c r="BG128" i="4"/>
  <c r="BF128" i="4"/>
  <c r="X128" i="4"/>
  <c r="V128" i="4"/>
  <c r="T128" i="4"/>
  <c r="P128" i="4"/>
  <c r="K128" i="4" s="1"/>
  <c r="BE128" i="4" s="1"/>
  <c r="BI127" i="4"/>
  <c r="BH127" i="4"/>
  <c r="BG127" i="4"/>
  <c r="BF127" i="4"/>
  <c r="X127" i="4"/>
  <c r="V127" i="4"/>
  <c r="T127" i="4"/>
  <c r="P127" i="4"/>
  <c r="BK127" i="4" s="1"/>
  <c r="BI126" i="4"/>
  <c r="BH126" i="4"/>
  <c r="BG126" i="4"/>
  <c r="BF126" i="4"/>
  <c r="X126" i="4"/>
  <c r="V126" i="4"/>
  <c r="T126" i="4"/>
  <c r="P126" i="4"/>
  <c r="BK126" i="4" s="1"/>
  <c r="BI125" i="4"/>
  <c r="BH125" i="4"/>
  <c r="BG125" i="4"/>
  <c r="BF125" i="4"/>
  <c r="X125" i="4"/>
  <c r="V125" i="4"/>
  <c r="T125" i="4"/>
  <c r="P125" i="4"/>
  <c r="BI124" i="4"/>
  <c r="BH124" i="4"/>
  <c r="BG124" i="4"/>
  <c r="BF124" i="4"/>
  <c r="X124" i="4"/>
  <c r="V124" i="4"/>
  <c r="T124" i="4"/>
  <c r="P124" i="4"/>
  <c r="K124" i="4" s="1"/>
  <c r="BI123" i="4"/>
  <c r="BH123" i="4"/>
  <c r="BG123" i="4"/>
  <c r="BF123" i="4"/>
  <c r="X123" i="4"/>
  <c r="V123" i="4"/>
  <c r="T123" i="4"/>
  <c r="P123" i="4"/>
  <c r="K123" i="4" s="1"/>
  <c r="BE123" i="4" s="1"/>
  <c r="BI122" i="4"/>
  <c r="BH122" i="4"/>
  <c r="BG122" i="4"/>
  <c r="BF122" i="4"/>
  <c r="X122" i="4"/>
  <c r="V122" i="4"/>
  <c r="T122" i="4"/>
  <c r="P122" i="4"/>
  <c r="BI121" i="4"/>
  <c r="BH121" i="4"/>
  <c r="BG121" i="4"/>
  <c r="BF121" i="4"/>
  <c r="X121" i="4"/>
  <c r="V121" i="4"/>
  <c r="T121" i="4"/>
  <c r="P121" i="4"/>
  <c r="BK121" i="4" s="1"/>
  <c r="BI120" i="4"/>
  <c r="BH120" i="4"/>
  <c r="BG120" i="4"/>
  <c r="BF120" i="4"/>
  <c r="X120" i="4"/>
  <c r="V120" i="4"/>
  <c r="T120" i="4"/>
  <c r="P120" i="4"/>
  <c r="K120" i="4" s="1"/>
  <c r="BI119" i="4"/>
  <c r="BH119" i="4"/>
  <c r="BG119" i="4"/>
  <c r="BF119" i="4"/>
  <c r="X119" i="4"/>
  <c r="V119" i="4"/>
  <c r="T119" i="4"/>
  <c r="P119" i="4"/>
  <c r="K119" i="4" s="1"/>
  <c r="BE119" i="4" s="1"/>
  <c r="F113" i="4"/>
  <c r="F111" i="4"/>
  <c r="E109" i="4"/>
  <c r="F91" i="4"/>
  <c r="F89" i="4"/>
  <c r="E87" i="4"/>
  <c r="J24" i="4"/>
  <c r="E24" i="4"/>
  <c r="J114" i="4" s="1"/>
  <c r="J23" i="4"/>
  <c r="J21" i="4"/>
  <c r="E21" i="4"/>
  <c r="J113" i="4" s="1"/>
  <c r="J20" i="4"/>
  <c r="J18" i="4"/>
  <c r="E18" i="4"/>
  <c r="F92" i="4" s="1"/>
  <c r="J17" i="4"/>
  <c r="J12" i="4"/>
  <c r="J89" i="4"/>
  <c r="E7" i="4"/>
  <c r="E85" i="4"/>
  <c r="K39" i="3"/>
  <c r="K38" i="3"/>
  <c r="BA96" i="1" s="1"/>
  <c r="K37" i="3"/>
  <c r="AZ96" i="1"/>
  <c r="BI224" i="3"/>
  <c r="BH224" i="3"/>
  <c r="BG224" i="3"/>
  <c r="BF224" i="3"/>
  <c r="X224" i="3"/>
  <c r="V224" i="3"/>
  <c r="T224" i="3"/>
  <c r="P224" i="3"/>
  <c r="BI222" i="3"/>
  <c r="BH222" i="3"/>
  <c r="BG222" i="3"/>
  <c r="BF222" i="3"/>
  <c r="X222" i="3"/>
  <c r="V222" i="3"/>
  <c r="T222" i="3"/>
  <c r="P222" i="3"/>
  <c r="BK222" i="3" s="1"/>
  <c r="BI217" i="3"/>
  <c r="BH217" i="3"/>
  <c r="BG217" i="3"/>
  <c r="BF217" i="3"/>
  <c r="X217" i="3"/>
  <c r="V217" i="3"/>
  <c r="T217" i="3"/>
  <c r="P217" i="3"/>
  <c r="BI213" i="3"/>
  <c r="BH213" i="3"/>
  <c r="BG213" i="3"/>
  <c r="BF213" i="3"/>
  <c r="X213" i="3"/>
  <c r="V213" i="3"/>
  <c r="T213" i="3"/>
  <c r="P213" i="3"/>
  <c r="BI208" i="3"/>
  <c r="BH208" i="3"/>
  <c r="BG208" i="3"/>
  <c r="BF208" i="3"/>
  <c r="X208" i="3"/>
  <c r="V208" i="3"/>
  <c r="T208" i="3"/>
  <c r="P208" i="3"/>
  <c r="BI206" i="3"/>
  <c r="BH206" i="3"/>
  <c r="BG206" i="3"/>
  <c r="BF206" i="3"/>
  <c r="X206" i="3"/>
  <c r="V206" i="3"/>
  <c r="T206" i="3"/>
  <c r="P206" i="3"/>
  <c r="BI195" i="3"/>
  <c r="BH195" i="3"/>
  <c r="BG195" i="3"/>
  <c r="BF195" i="3"/>
  <c r="X195" i="3"/>
  <c r="V195" i="3"/>
  <c r="T195" i="3"/>
  <c r="P195" i="3"/>
  <c r="BK195" i="3" s="1"/>
  <c r="BI190" i="3"/>
  <c r="BH190" i="3"/>
  <c r="BG190" i="3"/>
  <c r="BF190" i="3"/>
  <c r="X190" i="3"/>
  <c r="V190" i="3"/>
  <c r="T190" i="3"/>
  <c r="P190" i="3"/>
  <c r="BI187" i="3"/>
  <c r="BH187" i="3"/>
  <c r="BG187" i="3"/>
  <c r="BF187" i="3"/>
  <c r="X187" i="3"/>
  <c r="V187" i="3"/>
  <c r="T187" i="3"/>
  <c r="P187" i="3"/>
  <c r="BI186" i="3"/>
  <c r="BH186" i="3"/>
  <c r="BG186" i="3"/>
  <c r="BF186" i="3"/>
  <c r="X186" i="3"/>
  <c r="V186" i="3"/>
  <c r="T186" i="3"/>
  <c r="P186" i="3"/>
  <c r="BI185" i="3"/>
  <c r="BH185" i="3"/>
  <c r="BG185" i="3"/>
  <c r="BF185" i="3"/>
  <c r="X185" i="3"/>
  <c r="V185" i="3"/>
  <c r="T185" i="3"/>
  <c r="P185" i="3"/>
  <c r="K185" i="3" s="1"/>
  <c r="BE185" i="3" s="1"/>
  <c r="BI183" i="3"/>
  <c r="BH183" i="3"/>
  <c r="BG183" i="3"/>
  <c r="BF183" i="3"/>
  <c r="X183" i="3"/>
  <c r="V183" i="3"/>
  <c r="T183" i="3"/>
  <c r="P183" i="3"/>
  <c r="K183" i="3" s="1"/>
  <c r="BE183" i="3" s="1"/>
  <c r="BI182" i="3"/>
  <c r="BH182" i="3"/>
  <c r="BG182" i="3"/>
  <c r="BF182" i="3"/>
  <c r="X182" i="3"/>
  <c r="V182" i="3"/>
  <c r="T182" i="3"/>
  <c r="P182" i="3"/>
  <c r="BI180" i="3"/>
  <c r="BH180" i="3"/>
  <c r="BG180" i="3"/>
  <c r="BF180" i="3"/>
  <c r="X180" i="3"/>
  <c r="V180" i="3"/>
  <c r="T180" i="3"/>
  <c r="P180" i="3"/>
  <c r="BI178" i="3"/>
  <c r="BH178" i="3"/>
  <c r="BG178" i="3"/>
  <c r="BF178" i="3"/>
  <c r="X178" i="3"/>
  <c r="V178" i="3"/>
  <c r="T178" i="3"/>
  <c r="P178" i="3"/>
  <c r="BK178" i="3" s="1"/>
  <c r="BI177" i="3"/>
  <c r="BH177" i="3"/>
  <c r="BG177" i="3"/>
  <c r="BF177" i="3"/>
  <c r="X177" i="3"/>
  <c r="V177" i="3"/>
  <c r="T177" i="3"/>
  <c r="P177" i="3"/>
  <c r="K177" i="3" s="1"/>
  <c r="BE177" i="3" s="1"/>
  <c r="BI176" i="3"/>
  <c r="BH176" i="3"/>
  <c r="BG176" i="3"/>
  <c r="BF176" i="3"/>
  <c r="X176" i="3"/>
  <c r="V176" i="3"/>
  <c r="T176" i="3"/>
  <c r="P176" i="3"/>
  <c r="BI175" i="3"/>
  <c r="BH175" i="3"/>
  <c r="BG175" i="3"/>
  <c r="BF175" i="3"/>
  <c r="X175" i="3"/>
  <c r="V175" i="3"/>
  <c r="T175" i="3"/>
  <c r="P175" i="3"/>
  <c r="BK175" i="3" s="1"/>
  <c r="BI174" i="3"/>
  <c r="BH174" i="3"/>
  <c r="BG174" i="3"/>
  <c r="BF174" i="3"/>
  <c r="X174" i="3"/>
  <c r="V174" i="3"/>
  <c r="T174" i="3"/>
  <c r="P174" i="3"/>
  <c r="BK174" i="3" s="1"/>
  <c r="BI173" i="3"/>
  <c r="BH173" i="3"/>
  <c r="BG173" i="3"/>
  <c r="BF173" i="3"/>
  <c r="X173" i="3"/>
  <c r="V173" i="3"/>
  <c r="T173" i="3"/>
  <c r="P173" i="3"/>
  <c r="BI172" i="3"/>
  <c r="BH172" i="3"/>
  <c r="BG172" i="3"/>
  <c r="BF172" i="3"/>
  <c r="X172" i="3"/>
  <c r="V172" i="3"/>
  <c r="T172" i="3"/>
  <c r="P172" i="3"/>
  <c r="BI171" i="3"/>
  <c r="BH171" i="3"/>
  <c r="BG171" i="3"/>
  <c r="BF171" i="3"/>
  <c r="X171" i="3"/>
  <c r="V171" i="3"/>
  <c r="T171" i="3"/>
  <c r="P171" i="3"/>
  <c r="K171" i="3" s="1"/>
  <c r="BE171" i="3" s="1"/>
  <c r="BI170" i="3"/>
  <c r="BH170" i="3"/>
  <c r="BG170" i="3"/>
  <c r="BF170" i="3"/>
  <c r="X170" i="3"/>
  <c r="V170" i="3"/>
  <c r="T170" i="3"/>
  <c r="P170" i="3"/>
  <c r="BI169" i="3"/>
  <c r="BH169" i="3"/>
  <c r="BG169" i="3"/>
  <c r="BF169" i="3"/>
  <c r="X169" i="3"/>
  <c r="V169" i="3"/>
  <c r="T169" i="3"/>
  <c r="P169" i="3"/>
  <c r="BK169" i="3" s="1"/>
  <c r="BI168" i="3"/>
  <c r="BH168" i="3"/>
  <c r="BG168" i="3"/>
  <c r="BF168" i="3"/>
  <c r="X168" i="3"/>
  <c r="V168" i="3"/>
  <c r="T168" i="3"/>
  <c r="P168" i="3"/>
  <c r="BK168" i="3" s="1"/>
  <c r="BI167" i="3"/>
  <c r="BH167" i="3"/>
  <c r="BG167" i="3"/>
  <c r="BF167" i="3"/>
  <c r="X167" i="3"/>
  <c r="V167" i="3"/>
  <c r="T167" i="3"/>
  <c r="P167" i="3"/>
  <c r="K167" i="3" s="1"/>
  <c r="BE167" i="3" s="1"/>
  <c r="BI165" i="3"/>
  <c r="BH165" i="3"/>
  <c r="BG165" i="3"/>
  <c r="BF165" i="3"/>
  <c r="X165" i="3"/>
  <c r="V165" i="3"/>
  <c r="T165" i="3"/>
  <c r="P165" i="3"/>
  <c r="BI163" i="3"/>
  <c r="BH163" i="3"/>
  <c r="BG163" i="3"/>
  <c r="BF163" i="3"/>
  <c r="X163" i="3"/>
  <c r="V163" i="3"/>
  <c r="T163" i="3"/>
  <c r="P163" i="3"/>
  <c r="K163" i="3" s="1"/>
  <c r="BE163" i="3" s="1"/>
  <c r="BI162" i="3"/>
  <c r="BH162" i="3"/>
  <c r="BG162" i="3"/>
  <c r="BF162" i="3"/>
  <c r="X162" i="3"/>
  <c r="V162" i="3"/>
  <c r="T162" i="3"/>
  <c r="P162" i="3"/>
  <c r="BK162" i="3" s="1"/>
  <c r="BI161" i="3"/>
  <c r="BH161" i="3"/>
  <c r="BG161" i="3"/>
  <c r="BF161" i="3"/>
  <c r="X161" i="3"/>
  <c r="V161" i="3"/>
  <c r="T161" i="3"/>
  <c r="P161" i="3"/>
  <c r="BK161" i="3" s="1"/>
  <c r="BI160" i="3"/>
  <c r="BH160" i="3"/>
  <c r="BG160" i="3"/>
  <c r="BF160" i="3"/>
  <c r="X160" i="3"/>
  <c r="V160" i="3"/>
  <c r="T160" i="3"/>
  <c r="P160" i="3"/>
  <c r="BI159" i="3"/>
  <c r="BH159" i="3"/>
  <c r="BG159" i="3"/>
  <c r="BF159" i="3"/>
  <c r="X159" i="3"/>
  <c r="V159" i="3"/>
  <c r="T159" i="3"/>
  <c r="P159" i="3"/>
  <c r="BI158" i="3"/>
  <c r="BH158" i="3"/>
  <c r="BG158" i="3"/>
  <c r="BF158" i="3"/>
  <c r="X158" i="3"/>
  <c r="V158" i="3"/>
  <c r="T158" i="3"/>
  <c r="P158" i="3"/>
  <c r="BI157" i="3"/>
  <c r="BH157" i="3"/>
  <c r="BG157" i="3"/>
  <c r="BF157" i="3"/>
  <c r="X157" i="3"/>
  <c r="V157" i="3"/>
  <c r="T157" i="3"/>
  <c r="P157" i="3"/>
  <c r="K157" i="3" s="1"/>
  <c r="BE157" i="3" s="1"/>
  <c r="BI156" i="3"/>
  <c r="BH156" i="3"/>
  <c r="BG156" i="3"/>
  <c r="BF156" i="3"/>
  <c r="X156" i="3"/>
  <c r="V156" i="3"/>
  <c r="T156" i="3"/>
  <c r="P156" i="3"/>
  <c r="BI155" i="3"/>
  <c r="BH155" i="3"/>
  <c r="BG155" i="3"/>
  <c r="BF155" i="3"/>
  <c r="X155" i="3"/>
  <c r="V155" i="3"/>
  <c r="T155" i="3"/>
  <c r="P155" i="3"/>
  <c r="K155" i="3" s="1"/>
  <c r="BE155" i="3" s="1"/>
  <c r="BI153" i="3"/>
  <c r="BH153" i="3"/>
  <c r="BG153" i="3"/>
  <c r="BF153" i="3"/>
  <c r="X153" i="3"/>
  <c r="V153" i="3"/>
  <c r="T153" i="3"/>
  <c r="P153" i="3"/>
  <c r="K153" i="3" s="1"/>
  <c r="BE153" i="3" s="1"/>
  <c r="BI151" i="3"/>
  <c r="BH151" i="3"/>
  <c r="BG151" i="3"/>
  <c r="BF151" i="3"/>
  <c r="X151" i="3"/>
  <c r="V151" i="3"/>
  <c r="T151" i="3"/>
  <c r="P151" i="3"/>
  <c r="BI150" i="3"/>
  <c r="BH150" i="3"/>
  <c r="BG150" i="3"/>
  <c r="BF150" i="3"/>
  <c r="X150" i="3"/>
  <c r="V150" i="3"/>
  <c r="T150" i="3"/>
  <c r="P150" i="3"/>
  <c r="K150" i="3" s="1"/>
  <c r="BE150" i="3" s="1"/>
  <c r="BI149" i="3"/>
  <c r="BH149" i="3"/>
  <c r="BG149" i="3"/>
  <c r="BF149" i="3"/>
  <c r="X149" i="3"/>
  <c r="V149" i="3"/>
  <c r="T149" i="3"/>
  <c r="P149" i="3"/>
  <c r="BI147" i="3"/>
  <c r="BH147" i="3"/>
  <c r="BG147" i="3"/>
  <c r="BF147" i="3"/>
  <c r="X147" i="3"/>
  <c r="V147" i="3"/>
  <c r="T147" i="3"/>
  <c r="P147" i="3"/>
  <c r="BK147" i="3" s="1"/>
  <c r="BI145" i="3"/>
  <c r="BH145" i="3"/>
  <c r="BG145" i="3"/>
  <c r="BF145" i="3"/>
  <c r="X145" i="3"/>
  <c r="V145" i="3"/>
  <c r="T145" i="3"/>
  <c r="P145" i="3"/>
  <c r="K145" i="3" s="1"/>
  <c r="BE145" i="3" s="1"/>
  <c r="BI143" i="3"/>
  <c r="BH143" i="3"/>
  <c r="BG143" i="3"/>
  <c r="BF143" i="3"/>
  <c r="X143" i="3"/>
  <c r="V143" i="3"/>
  <c r="T143" i="3"/>
  <c r="P143" i="3"/>
  <c r="BI141" i="3"/>
  <c r="BH141" i="3"/>
  <c r="BG141" i="3"/>
  <c r="BF141" i="3"/>
  <c r="X141" i="3"/>
  <c r="V141" i="3"/>
  <c r="T141" i="3"/>
  <c r="P141" i="3"/>
  <c r="BI139" i="3"/>
  <c r="BH139" i="3"/>
  <c r="BG139" i="3"/>
  <c r="BF139" i="3"/>
  <c r="X139" i="3"/>
  <c r="V139" i="3"/>
  <c r="T139" i="3"/>
  <c r="P139" i="3"/>
  <c r="BK139" i="3" s="1"/>
  <c r="BI138" i="3"/>
  <c r="BH138" i="3"/>
  <c r="BG138" i="3"/>
  <c r="BF138" i="3"/>
  <c r="X138" i="3"/>
  <c r="V138" i="3"/>
  <c r="T138" i="3"/>
  <c r="P138" i="3"/>
  <c r="BK138" i="3" s="1"/>
  <c r="BI137" i="3"/>
  <c r="BH137" i="3"/>
  <c r="BG137" i="3"/>
  <c r="BF137" i="3"/>
  <c r="X137" i="3"/>
  <c r="V137" i="3"/>
  <c r="T137" i="3"/>
  <c r="P137" i="3"/>
  <c r="K137" i="3" s="1"/>
  <c r="BE137" i="3" s="1"/>
  <c r="BI136" i="3"/>
  <c r="BH136" i="3"/>
  <c r="BG136" i="3"/>
  <c r="BF136" i="3"/>
  <c r="X136" i="3"/>
  <c r="V136" i="3"/>
  <c r="T136" i="3"/>
  <c r="P136" i="3"/>
  <c r="BI134" i="3"/>
  <c r="BH134" i="3"/>
  <c r="BG134" i="3"/>
  <c r="BF134" i="3"/>
  <c r="X134" i="3"/>
  <c r="V134" i="3"/>
  <c r="T134" i="3"/>
  <c r="P134" i="3"/>
  <c r="BI132" i="3"/>
  <c r="BH132" i="3"/>
  <c r="BG132" i="3"/>
  <c r="BF132" i="3"/>
  <c r="X132" i="3"/>
  <c r="V132" i="3"/>
  <c r="T132" i="3"/>
  <c r="P132" i="3"/>
  <c r="BK132" i="3" s="1"/>
  <c r="BI127" i="3"/>
  <c r="BH127" i="3"/>
  <c r="BG127" i="3"/>
  <c r="BF127" i="3"/>
  <c r="X127" i="3"/>
  <c r="V127" i="3"/>
  <c r="T127" i="3"/>
  <c r="P127" i="3"/>
  <c r="BI126" i="3"/>
  <c r="BH126" i="3"/>
  <c r="BG126" i="3"/>
  <c r="BF126" i="3"/>
  <c r="X126" i="3"/>
  <c r="V126" i="3"/>
  <c r="T126" i="3"/>
  <c r="P126" i="3"/>
  <c r="BK126" i="3" s="1"/>
  <c r="BI125" i="3"/>
  <c r="BH125" i="3"/>
  <c r="BG125" i="3"/>
  <c r="BF125" i="3"/>
  <c r="X125" i="3"/>
  <c r="V125" i="3"/>
  <c r="T125" i="3"/>
  <c r="P125" i="3"/>
  <c r="BK125" i="3" s="1"/>
  <c r="BI123" i="3"/>
  <c r="BH123" i="3"/>
  <c r="BG123" i="3"/>
  <c r="BF123" i="3"/>
  <c r="X123" i="3"/>
  <c r="V123" i="3"/>
  <c r="T123" i="3"/>
  <c r="P123" i="3"/>
  <c r="BI122" i="3"/>
  <c r="BH122" i="3"/>
  <c r="BG122" i="3"/>
  <c r="BF122" i="3"/>
  <c r="X122" i="3"/>
  <c r="V122" i="3"/>
  <c r="T122" i="3"/>
  <c r="P122" i="3"/>
  <c r="BK122" i="3" s="1"/>
  <c r="F113" i="3"/>
  <c r="E111" i="3"/>
  <c r="F89" i="3"/>
  <c r="E87" i="3"/>
  <c r="J24" i="3"/>
  <c r="E24" i="3"/>
  <c r="J116" i="3"/>
  <c r="J23" i="3"/>
  <c r="J21" i="3"/>
  <c r="E21" i="3"/>
  <c r="J91" i="3"/>
  <c r="J20" i="3"/>
  <c r="J18" i="3"/>
  <c r="E18" i="3"/>
  <c r="F116" i="3"/>
  <c r="J17" i="3"/>
  <c r="J15" i="3"/>
  <c r="E15" i="3"/>
  <c r="F91" i="3"/>
  <c r="J14" i="3"/>
  <c r="J12" i="3"/>
  <c r="J113" i="3" s="1"/>
  <c r="E7" i="3"/>
  <c r="E109" i="3"/>
  <c r="K39" i="2"/>
  <c r="K38" i="2"/>
  <c r="BA95" i="1"/>
  <c r="K37" i="2"/>
  <c r="AZ95" i="1"/>
  <c r="BI226" i="2"/>
  <c r="BH226" i="2"/>
  <c r="BG226" i="2"/>
  <c r="BF226" i="2"/>
  <c r="X226" i="2"/>
  <c r="V226" i="2"/>
  <c r="T226" i="2"/>
  <c r="P226" i="2"/>
  <c r="K226" i="2" s="1"/>
  <c r="BE226" i="2" s="1"/>
  <c r="BI221" i="2"/>
  <c r="BH221" i="2"/>
  <c r="BG221" i="2"/>
  <c r="BF221" i="2"/>
  <c r="X221" i="2"/>
  <c r="V221" i="2"/>
  <c r="T221" i="2"/>
  <c r="P221" i="2"/>
  <c r="K221" i="2" s="1"/>
  <c r="BE221" i="2" s="1"/>
  <c r="BI217" i="2"/>
  <c r="BH217" i="2"/>
  <c r="BG217" i="2"/>
  <c r="BF217" i="2"/>
  <c r="X217" i="2"/>
  <c r="V217" i="2"/>
  <c r="T217" i="2"/>
  <c r="P217" i="2"/>
  <c r="BK217" i="2" s="1"/>
  <c r="BI212" i="2"/>
  <c r="BH212" i="2"/>
  <c r="BG212" i="2"/>
  <c r="BF212" i="2"/>
  <c r="X212" i="2"/>
  <c r="V212" i="2"/>
  <c r="T212" i="2"/>
  <c r="P212" i="2"/>
  <c r="K212" i="2" s="1"/>
  <c r="BE212" i="2" s="1"/>
  <c r="BI209" i="2"/>
  <c r="BH209" i="2"/>
  <c r="BG209" i="2"/>
  <c r="BF209" i="2"/>
  <c r="X209" i="2"/>
  <c r="V209" i="2"/>
  <c r="T209" i="2"/>
  <c r="P209" i="2"/>
  <c r="K209" i="2" s="1"/>
  <c r="BE209" i="2" s="1"/>
  <c r="BI198" i="2"/>
  <c r="BH198" i="2"/>
  <c r="BG198" i="2"/>
  <c r="BF198" i="2"/>
  <c r="X198" i="2"/>
  <c r="V198" i="2"/>
  <c r="T198" i="2"/>
  <c r="P198" i="2"/>
  <c r="BI193" i="2"/>
  <c r="BH193" i="2"/>
  <c r="BG193" i="2"/>
  <c r="BF193" i="2"/>
  <c r="X193" i="2"/>
  <c r="V193" i="2"/>
  <c r="T193" i="2"/>
  <c r="P193" i="2"/>
  <c r="BK193" i="2" s="1"/>
  <c r="BI187" i="2"/>
  <c r="BH187" i="2"/>
  <c r="BG187" i="2"/>
  <c r="BF187" i="2"/>
  <c r="X187" i="2"/>
  <c r="V187" i="2"/>
  <c r="T187" i="2"/>
  <c r="P187" i="2"/>
  <c r="K187" i="2" s="1"/>
  <c r="BE187" i="2" s="1"/>
  <c r="BI186" i="2"/>
  <c r="BH186" i="2"/>
  <c r="BG186" i="2"/>
  <c r="BF186" i="2"/>
  <c r="X186" i="2"/>
  <c r="V186" i="2"/>
  <c r="T186" i="2"/>
  <c r="P186" i="2"/>
  <c r="K186" i="2" s="1"/>
  <c r="BE186" i="2" s="1"/>
  <c r="BI185" i="2"/>
  <c r="BH185" i="2"/>
  <c r="BG185" i="2"/>
  <c r="BF185" i="2"/>
  <c r="X185" i="2"/>
  <c r="V185" i="2"/>
  <c r="T185" i="2"/>
  <c r="P185" i="2"/>
  <c r="BK185" i="2" s="1"/>
  <c r="BI183" i="2"/>
  <c r="BH183" i="2"/>
  <c r="BG183" i="2"/>
  <c r="BF183" i="2"/>
  <c r="X183" i="2"/>
  <c r="V183" i="2"/>
  <c r="T183" i="2"/>
  <c r="P183" i="2"/>
  <c r="BK183" i="2" s="1"/>
  <c r="BI182" i="2"/>
  <c r="BH182" i="2"/>
  <c r="BG182" i="2"/>
  <c r="BF182" i="2"/>
  <c r="X182" i="2"/>
  <c r="V182" i="2"/>
  <c r="T182" i="2"/>
  <c r="P182" i="2"/>
  <c r="K182" i="2" s="1"/>
  <c r="BE182" i="2" s="1"/>
  <c r="BI181" i="2"/>
  <c r="BH181" i="2"/>
  <c r="BG181" i="2"/>
  <c r="BF181" i="2"/>
  <c r="X181" i="2"/>
  <c r="V181" i="2"/>
  <c r="T181" i="2"/>
  <c r="P181" i="2"/>
  <c r="BI180" i="2"/>
  <c r="BH180" i="2"/>
  <c r="BG180" i="2"/>
  <c r="BF180" i="2"/>
  <c r="X180" i="2"/>
  <c r="V180" i="2"/>
  <c r="T180" i="2"/>
  <c r="P180" i="2"/>
  <c r="K180" i="2" s="1"/>
  <c r="BE180" i="2" s="1"/>
  <c r="BI179" i="2"/>
  <c r="BH179" i="2"/>
  <c r="BG179" i="2"/>
  <c r="BF179" i="2"/>
  <c r="X179" i="2"/>
  <c r="V179" i="2"/>
  <c r="T179" i="2"/>
  <c r="P179" i="2"/>
  <c r="BK179" i="2" s="1"/>
  <c r="BI177" i="2"/>
  <c r="BH177" i="2"/>
  <c r="BG177" i="2"/>
  <c r="BF177" i="2"/>
  <c r="X177" i="2"/>
  <c r="V177" i="2"/>
  <c r="T177" i="2"/>
  <c r="P177" i="2"/>
  <c r="BK177" i="2" s="1"/>
  <c r="BI176" i="2"/>
  <c r="BH176" i="2"/>
  <c r="BG176" i="2"/>
  <c r="BF176" i="2"/>
  <c r="X176" i="2"/>
  <c r="V176" i="2"/>
  <c r="T176" i="2"/>
  <c r="P176" i="2"/>
  <c r="K176" i="2" s="1"/>
  <c r="BI175" i="2"/>
  <c r="BH175" i="2"/>
  <c r="BG175" i="2"/>
  <c r="BF175" i="2"/>
  <c r="X175" i="2"/>
  <c r="V175" i="2"/>
  <c r="T175" i="2"/>
  <c r="P175" i="2"/>
  <c r="BK175" i="2" s="1"/>
  <c r="BI174" i="2"/>
  <c r="BH174" i="2"/>
  <c r="BG174" i="2"/>
  <c r="BF174" i="2"/>
  <c r="X174" i="2"/>
  <c r="V174" i="2"/>
  <c r="T174" i="2"/>
  <c r="P174" i="2"/>
  <c r="BK174" i="2" s="1"/>
  <c r="BI173" i="2"/>
  <c r="BH173" i="2"/>
  <c r="BG173" i="2"/>
  <c r="BF173" i="2"/>
  <c r="X173" i="2"/>
  <c r="V173" i="2"/>
  <c r="T173" i="2"/>
  <c r="P173" i="2"/>
  <c r="BI172" i="2"/>
  <c r="BH172" i="2"/>
  <c r="BG172" i="2"/>
  <c r="BF172" i="2"/>
  <c r="X172" i="2"/>
  <c r="V172" i="2"/>
  <c r="T172" i="2"/>
  <c r="P172" i="2"/>
  <c r="BK172" i="2" s="1"/>
  <c r="BI171" i="2"/>
  <c r="BH171" i="2"/>
  <c r="BG171" i="2"/>
  <c r="BF171" i="2"/>
  <c r="X171" i="2"/>
  <c r="V171" i="2"/>
  <c r="T171" i="2"/>
  <c r="P171" i="2"/>
  <c r="BK171" i="2" s="1"/>
  <c r="BI170" i="2"/>
  <c r="BH170" i="2"/>
  <c r="BG170" i="2"/>
  <c r="BF170" i="2"/>
  <c r="X170" i="2"/>
  <c r="V170" i="2"/>
  <c r="T170" i="2"/>
  <c r="P170" i="2"/>
  <c r="K170" i="2" s="1"/>
  <c r="BE170" i="2" s="1"/>
  <c r="BI169" i="2"/>
  <c r="BH169" i="2"/>
  <c r="BG169" i="2"/>
  <c r="BF169" i="2"/>
  <c r="X169" i="2"/>
  <c r="V169" i="2"/>
  <c r="T169" i="2"/>
  <c r="P169" i="2"/>
  <c r="K169" i="2" s="1"/>
  <c r="BE169" i="2" s="1"/>
  <c r="BI168" i="2"/>
  <c r="BH168" i="2"/>
  <c r="BG168" i="2"/>
  <c r="BF168" i="2"/>
  <c r="X168" i="2"/>
  <c r="V168" i="2"/>
  <c r="T168" i="2"/>
  <c r="P168" i="2"/>
  <c r="BI167" i="2"/>
  <c r="BH167" i="2"/>
  <c r="BG167" i="2"/>
  <c r="BF167" i="2"/>
  <c r="X167" i="2"/>
  <c r="V167" i="2"/>
  <c r="T167" i="2"/>
  <c r="P167" i="2"/>
  <c r="BK167" i="2" s="1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K164" i="2" s="1"/>
  <c r="BI163" i="2"/>
  <c r="BH163" i="2"/>
  <c r="BG163" i="2"/>
  <c r="BF163" i="2"/>
  <c r="X163" i="2"/>
  <c r="V163" i="2"/>
  <c r="T163" i="2"/>
  <c r="P163" i="2"/>
  <c r="BK163" i="2" s="1"/>
  <c r="BI162" i="2"/>
  <c r="BH162" i="2"/>
  <c r="BG162" i="2"/>
  <c r="BF162" i="2"/>
  <c r="X162" i="2"/>
  <c r="V162" i="2"/>
  <c r="T162" i="2"/>
  <c r="P162" i="2"/>
  <c r="BK162" i="2" s="1"/>
  <c r="BI161" i="2"/>
  <c r="BH161" i="2"/>
  <c r="BG161" i="2"/>
  <c r="BF161" i="2"/>
  <c r="X161" i="2"/>
  <c r="V161" i="2"/>
  <c r="T161" i="2"/>
  <c r="P161" i="2"/>
  <c r="BK161" i="2" s="1"/>
  <c r="BI160" i="2"/>
  <c r="BH160" i="2"/>
  <c r="BG160" i="2"/>
  <c r="BF160" i="2"/>
  <c r="X160" i="2"/>
  <c r="V160" i="2"/>
  <c r="T160" i="2"/>
  <c r="P160" i="2"/>
  <c r="K160" i="2" s="1"/>
  <c r="BE160" i="2" s="1"/>
  <c r="BI158" i="2"/>
  <c r="BH158" i="2"/>
  <c r="BG158" i="2"/>
  <c r="BF158" i="2"/>
  <c r="X158" i="2"/>
  <c r="V158" i="2"/>
  <c r="T158" i="2"/>
  <c r="P158" i="2"/>
  <c r="K158" i="2" s="1"/>
  <c r="BE158" i="2" s="1"/>
  <c r="BI156" i="2"/>
  <c r="BH156" i="2"/>
  <c r="BG156" i="2"/>
  <c r="BF156" i="2"/>
  <c r="X156" i="2"/>
  <c r="V156" i="2"/>
  <c r="T156" i="2"/>
  <c r="P156" i="2"/>
  <c r="BK156" i="2" s="1"/>
  <c r="BI155" i="2"/>
  <c r="BH155" i="2"/>
  <c r="BG155" i="2"/>
  <c r="BF155" i="2"/>
  <c r="X155" i="2"/>
  <c r="V155" i="2"/>
  <c r="T155" i="2"/>
  <c r="P155" i="2"/>
  <c r="K155" i="2" s="1"/>
  <c r="BE155" i="2" s="1"/>
  <c r="BI154" i="2"/>
  <c r="BH154" i="2"/>
  <c r="BG154" i="2"/>
  <c r="BF154" i="2"/>
  <c r="X154" i="2"/>
  <c r="V154" i="2"/>
  <c r="T154" i="2"/>
  <c r="P154" i="2"/>
  <c r="K154" i="2" s="1"/>
  <c r="BE154" i="2" s="1"/>
  <c r="BI152" i="2"/>
  <c r="BH152" i="2"/>
  <c r="BG152" i="2"/>
  <c r="BF152" i="2"/>
  <c r="X152" i="2"/>
  <c r="V152" i="2"/>
  <c r="T152" i="2"/>
  <c r="P152" i="2"/>
  <c r="BK152" i="2" s="1"/>
  <c r="BI150" i="2"/>
  <c r="BH150" i="2"/>
  <c r="BG150" i="2"/>
  <c r="BF150" i="2"/>
  <c r="X150" i="2"/>
  <c r="V150" i="2"/>
  <c r="T150" i="2"/>
  <c r="P150" i="2"/>
  <c r="K150" i="2" s="1"/>
  <c r="BE150" i="2" s="1"/>
  <c r="BI149" i="2"/>
  <c r="BH149" i="2"/>
  <c r="BG149" i="2"/>
  <c r="BF149" i="2"/>
  <c r="X149" i="2"/>
  <c r="V149" i="2"/>
  <c r="T149" i="2"/>
  <c r="P149" i="2"/>
  <c r="K149" i="2" s="1"/>
  <c r="BE149" i="2" s="1"/>
  <c r="BI148" i="2"/>
  <c r="BH148" i="2"/>
  <c r="BG148" i="2"/>
  <c r="BF148" i="2"/>
  <c r="X148" i="2"/>
  <c r="V148" i="2"/>
  <c r="T148" i="2"/>
  <c r="P148" i="2"/>
  <c r="BK148" i="2" s="1"/>
  <c r="BI146" i="2"/>
  <c r="BH146" i="2"/>
  <c r="BG146" i="2"/>
  <c r="BF146" i="2"/>
  <c r="X146" i="2"/>
  <c r="V146" i="2"/>
  <c r="T146" i="2"/>
  <c r="P146" i="2"/>
  <c r="K146" i="2" s="1"/>
  <c r="BI144" i="2"/>
  <c r="BH144" i="2"/>
  <c r="BG144" i="2"/>
  <c r="BF144" i="2"/>
  <c r="X144" i="2"/>
  <c r="V144" i="2"/>
  <c r="T144" i="2"/>
  <c r="P144" i="2"/>
  <c r="K144" i="2" s="1"/>
  <c r="BE144" i="2" s="1"/>
  <c r="BI142" i="2"/>
  <c r="BH142" i="2"/>
  <c r="BG142" i="2"/>
  <c r="BF142" i="2"/>
  <c r="X142" i="2"/>
  <c r="V142" i="2"/>
  <c r="T142" i="2"/>
  <c r="P142" i="2"/>
  <c r="K142" i="2" s="1"/>
  <c r="BE142" i="2" s="1"/>
  <c r="BI140" i="2"/>
  <c r="BH140" i="2"/>
  <c r="BG140" i="2"/>
  <c r="BF140" i="2"/>
  <c r="X140" i="2"/>
  <c r="V140" i="2"/>
  <c r="T140" i="2"/>
  <c r="P140" i="2"/>
  <c r="BK140" i="2" s="1"/>
  <c r="BI138" i="2"/>
  <c r="BH138" i="2"/>
  <c r="BG138" i="2"/>
  <c r="BF138" i="2"/>
  <c r="X138" i="2"/>
  <c r="V138" i="2"/>
  <c r="T138" i="2"/>
  <c r="P138" i="2"/>
  <c r="BK138" i="2" s="1"/>
  <c r="BI137" i="2"/>
  <c r="BH137" i="2"/>
  <c r="BG137" i="2"/>
  <c r="BF137" i="2"/>
  <c r="X137" i="2"/>
  <c r="V137" i="2"/>
  <c r="T137" i="2"/>
  <c r="P137" i="2"/>
  <c r="BK137" i="2" s="1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K135" i="2" s="1"/>
  <c r="BE135" i="2" s="1"/>
  <c r="BI133" i="2"/>
  <c r="BH133" i="2"/>
  <c r="BG133" i="2"/>
  <c r="BF133" i="2"/>
  <c r="X133" i="2"/>
  <c r="V133" i="2"/>
  <c r="T133" i="2"/>
  <c r="P133" i="2"/>
  <c r="K133" i="2" s="1"/>
  <c r="BE133" i="2" s="1"/>
  <c r="BI131" i="2"/>
  <c r="BH131" i="2"/>
  <c r="BG131" i="2"/>
  <c r="BF131" i="2"/>
  <c r="X131" i="2"/>
  <c r="V131" i="2"/>
  <c r="T131" i="2"/>
  <c r="P131" i="2"/>
  <c r="BK131" i="2" s="1"/>
  <c r="BI127" i="2"/>
  <c r="BH127" i="2"/>
  <c r="BG127" i="2"/>
  <c r="BF127" i="2"/>
  <c r="X127" i="2"/>
  <c r="V127" i="2"/>
  <c r="T127" i="2"/>
  <c r="P127" i="2"/>
  <c r="BK127" i="2" s="1"/>
  <c r="BI126" i="2"/>
  <c r="BH126" i="2"/>
  <c r="BG126" i="2"/>
  <c r="BF126" i="2"/>
  <c r="X126" i="2"/>
  <c r="V126" i="2"/>
  <c r="T126" i="2"/>
  <c r="P126" i="2"/>
  <c r="BK126" i="2" s="1"/>
  <c r="BI125" i="2"/>
  <c r="BH125" i="2"/>
  <c r="BG125" i="2"/>
  <c r="BF125" i="2"/>
  <c r="X125" i="2"/>
  <c r="V125" i="2"/>
  <c r="T125" i="2"/>
  <c r="P125" i="2"/>
  <c r="BK125" i="2" s="1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BK122" i="2" s="1"/>
  <c r="F115" i="2"/>
  <c r="F113" i="2"/>
  <c r="E111" i="2"/>
  <c r="F9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Q136" i="5"/>
  <c r="Q134" i="5"/>
  <c r="R128" i="5"/>
  <c r="Q128" i="5"/>
  <c r="R122" i="5"/>
  <c r="Q122" i="5"/>
  <c r="R120" i="5"/>
  <c r="Q120" i="5"/>
  <c r="R147" i="4"/>
  <c r="Q145" i="4"/>
  <c r="R144" i="4"/>
  <c r="R143" i="4"/>
  <c r="Q141" i="4"/>
  <c r="Q138" i="4"/>
  <c r="Q137" i="4"/>
  <c r="Q134" i="4"/>
  <c r="R131" i="4"/>
  <c r="R130" i="4"/>
  <c r="Q129" i="4"/>
  <c r="Q128" i="4"/>
  <c r="Q125" i="4"/>
  <c r="Q124" i="4"/>
  <c r="Q122" i="4"/>
  <c r="R222" i="3"/>
  <c r="R217" i="3"/>
  <c r="R213" i="3"/>
  <c r="Q208" i="3"/>
  <c r="R206" i="3"/>
  <c r="Q195" i="3"/>
  <c r="Q180" i="3"/>
  <c r="R178" i="3"/>
  <c r="R177" i="3"/>
  <c r="R175" i="3"/>
  <c r="Q173" i="3"/>
  <c r="R172" i="3"/>
  <c r="Q169" i="3"/>
  <c r="BK167" i="3"/>
  <c r="R163" i="3"/>
  <c r="Q162" i="3"/>
  <c r="Q158" i="3"/>
  <c r="R157" i="3"/>
  <c r="R155" i="3"/>
  <c r="R153" i="3"/>
  <c r="R149" i="3"/>
  <c r="BK149" i="3"/>
  <c r="Q147" i="3"/>
  <c r="Q141" i="3"/>
  <c r="R138" i="3"/>
  <c r="Q134" i="3"/>
  <c r="Q132" i="3"/>
  <c r="Q127" i="3"/>
  <c r="R123" i="3"/>
  <c r="Q122" i="3"/>
  <c r="R217" i="2"/>
  <c r="Q209" i="2"/>
  <c r="R198" i="2"/>
  <c r="Q183" i="2"/>
  <c r="R182" i="2"/>
  <c r="Q182" i="2"/>
  <c r="R181" i="2"/>
  <c r="R180" i="2"/>
  <c r="R179" i="2"/>
  <c r="R177" i="2"/>
  <c r="R175" i="2"/>
  <c r="Q174" i="2"/>
  <c r="Q173" i="2"/>
  <c r="R171" i="2"/>
  <c r="R170" i="2"/>
  <c r="R169" i="2"/>
  <c r="Q167" i="2"/>
  <c r="Q165" i="2"/>
  <c r="R164" i="2"/>
  <c r="R163" i="2"/>
  <c r="R161" i="2"/>
  <c r="R158" i="2"/>
  <c r="R149" i="2"/>
  <c r="R148" i="2"/>
  <c r="R146" i="2"/>
  <c r="Q146" i="2"/>
  <c r="R144" i="2"/>
  <c r="Q142" i="2"/>
  <c r="Q140" i="2"/>
  <c r="R138" i="2"/>
  <c r="R137" i="2"/>
  <c r="R135" i="2"/>
  <c r="Q135" i="2"/>
  <c r="Q133" i="2"/>
  <c r="R131" i="2"/>
  <c r="R126" i="2"/>
  <c r="R136" i="5"/>
  <c r="R135" i="5"/>
  <c r="Q135" i="5"/>
  <c r="R134" i="5"/>
  <c r="R130" i="5"/>
  <c r="Q130" i="5"/>
  <c r="R126" i="5"/>
  <c r="Q126" i="5"/>
  <c r="R124" i="5"/>
  <c r="Q124" i="5"/>
  <c r="R121" i="5"/>
  <c r="Q121" i="5"/>
  <c r="R119" i="5"/>
  <c r="Q119" i="5"/>
  <c r="R145" i="4"/>
  <c r="Q144" i="4"/>
  <c r="R136" i="4"/>
  <c r="R133" i="4"/>
  <c r="R129" i="4"/>
  <c r="R128" i="4"/>
  <c r="Q126" i="4"/>
  <c r="R125" i="4"/>
  <c r="R123" i="4"/>
  <c r="Q121" i="4"/>
  <c r="R119" i="4"/>
  <c r="Q222" i="3"/>
  <c r="Q213" i="3"/>
  <c r="Q206" i="3"/>
  <c r="R195" i="3"/>
  <c r="R185" i="3"/>
  <c r="Q183" i="3"/>
  <c r="R180" i="3"/>
  <c r="Q178" i="3"/>
  <c r="Q177" i="3"/>
  <c r="Q176" i="3"/>
  <c r="R174" i="3"/>
  <c r="R173" i="3"/>
  <c r="Q170" i="3"/>
  <c r="R167" i="3"/>
  <c r="Q165" i="3"/>
  <c r="Q161" i="3"/>
  <c r="R159" i="3"/>
  <c r="R158" i="3"/>
  <c r="R150" i="3"/>
  <c r="Q145" i="3"/>
  <c r="Q143" i="3"/>
  <c r="R141" i="3"/>
  <c r="Q139" i="3"/>
  <c r="Q138" i="3"/>
  <c r="Q137" i="3"/>
  <c r="Q136" i="3"/>
  <c r="R126" i="3"/>
  <c r="Q125" i="3"/>
  <c r="Q226" i="2"/>
  <c r="R123" i="2"/>
  <c r="Q122" i="2"/>
  <c r="Q147" i="4"/>
  <c r="Q146" i="4"/>
  <c r="Q143" i="4"/>
  <c r="R141" i="4"/>
  <c r="R139" i="4"/>
  <c r="R138" i="4"/>
  <c r="R137" i="4"/>
  <c r="Q136" i="4"/>
  <c r="Q132" i="4"/>
  <c r="Q130" i="4"/>
  <c r="R127" i="4"/>
  <c r="R126" i="4"/>
  <c r="Q123" i="4"/>
  <c r="R122" i="4"/>
  <c r="R121" i="4"/>
  <c r="Q120" i="4"/>
  <c r="R224" i="3"/>
  <c r="Q224" i="3"/>
  <c r="R208" i="3"/>
  <c r="R190" i="3"/>
  <c r="R187" i="3"/>
  <c r="R186" i="3"/>
  <c r="Q185" i="3"/>
  <c r="R183" i="3"/>
  <c r="Q182" i="3"/>
  <c r="R176" i="3"/>
  <c r="Q175" i="3"/>
  <c r="Q171" i="3"/>
  <c r="R169" i="3"/>
  <c r="Q168" i="3"/>
  <c r="Q167" i="3"/>
  <c r="R165" i="3"/>
  <c r="Q163" i="3"/>
  <c r="R162" i="3"/>
  <c r="Q160" i="3"/>
  <c r="Q159" i="3"/>
  <c r="R156" i="3"/>
  <c r="Q155" i="3"/>
  <c r="R151" i="3"/>
  <c r="Q149" i="3"/>
  <c r="R147" i="3"/>
  <c r="R145" i="3"/>
  <c r="R143" i="3"/>
  <c r="R139" i="3"/>
  <c r="R136" i="3"/>
  <c r="R134" i="3"/>
  <c r="Q126" i="3"/>
  <c r="Q123" i="3"/>
  <c r="R122" i="3"/>
  <c r="R221" i="2"/>
  <c r="Q221" i="2"/>
  <c r="Q217" i="2"/>
  <c r="R212" i="2"/>
  <c r="Q212" i="2"/>
  <c r="R209" i="2"/>
  <c r="Q198" i="2"/>
  <c r="R193" i="2"/>
  <c r="Q193" i="2"/>
  <c r="R187" i="2"/>
  <c r="Q187" i="2"/>
  <c r="R186" i="2"/>
  <c r="Q186" i="2"/>
  <c r="R185" i="2"/>
  <c r="Q185" i="2"/>
  <c r="R183" i="2"/>
  <c r="Q181" i="2"/>
  <c r="Q180" i="2"/>
  <c r="Q179" i="2"/>
  <c r="Q177" i="2"/>
  <c r="R176" i="2"/>
  <c r="Q176" i="2"/>
  <c r="Q175" i="2"/>
  <c r="R174" i="2"/>
  <c r="R173" i="2"/>
  <c r="R172" i="2"/>
  <c r="Q172" i="2"/>
  <c r="Q171" i="2"/>
  <c r="Q170" i="2"/>
  <c r="Q169" i="2"/>
  <c r="R168" i="2"/>
  <c r="Q168" i="2"/>
  <c r="R167" i="2"/>
  <c r="R165" i="2"/>
  <c r="Q164" i="2"/>
  <c r="Q163" i="2"/>
  <c r="R162" i="2"/>
  <c r="Q162" i="2"/>
  <c r="Q161" i="2"/>
  <c r="R160" i="2"/>
  <c r="Q160" i="2"/>
  <c r="Q158" i="2"/>
  <c r="R156" i="2"/>
  <c r="Q156" i="2"/>
  <c r="R155" i="2"/>
  <c r="Q155" i="2"/>
  <c r="R154" i="2"/>
  <c r="Q154" i="2"/>
  <c r="R152" i="2"/>
  <c r="Q152" i="2"/>
  <c r="R150" i="2"/>
  <c r="Q150" i="2"/>
  <c r="Q149" i="2"/>
  <c r="Q148" i="2"/>
  <c r="Q144" i="2"/>
  <c r="R142" i="2"/>
  <c r="R140" i="2"/>
  <c r="Q138" i="2"/>
  <c r="Q137" i="2"/>
  <c r="R136" i="2"/>
  <c r="Q136" i="2"/>
  <c r="R133" i="2"/>
  <c r="Q131" i="2"/>
  <c r="R127" i="2"/>
  <c r="Q127" i="2"/>
  <c r="Q126" i="2"/>
  <c r="R125" i="2"/>
  <c r="Q125" i="2"/>
  <c r="Q123" i="2"/>
  <c r="R122" i="2"/>
  <c r="AU94" i="1"/>
  <c r="R146" i="4"/>
  <c r="Q139" i="4"/>
  <c r="R134" i="4"/>
  <c r="Q133" i="4"/>
  <c r="R132" i="4"/>
  <c r="Q131" i="4"/>
  <c r="Q127" i="4"/>
  <c r="R124" i="4"/>
  <c r="R120" i="4"/>
  <c r="Q119" i="4"/>
  <c r="Q217" i="3"/>
  <c r="Q190" i="3"/>
  <c r="Q187" i="3"/>
  <c r="Q186" i="3"/>
  <c r="R182" i="3"/>
  <c r="Q174" i="3"/>
  <c r="Q172" i="3"/>
  <c r="R171" i="3"/>
  <c r="R170" i="3"/>
  <c r="R168" i="3"/>
  <c r="R161" i="3"/>
  <c r="R160" i="3"/>
  <c r="Q157" i="3"/>
  <c r="Q156" i="3"/>
  <c r="Q153" i="3"/>
  <c r="Q151" i="3"/>
  <c r="Q150" i="3"/>
  <c r="R137" i="3"/>
  <c r="R132" i="3"/>
  <c r="R127" i="3"/>
  <c r="R125" i="3"/>
  <c r="R226" i="2"/>
  <c r="BK128" i="5"/>
  <c r="BK126" i="5"/>
  <c r="K122" i="5"/>
  <c r="BE122" i="5"/>
  <c r="K139" i="4"/>
  <c r="BE139" i="4" s="1"/>
  <c r="K136" i="4"/>
  <c r="BE136" i="4" s="1"/>
  <c r="BE133" i="4"/>
  <c r="BE129" i="4"/>
  <c r="BE124" i="4"/>
  <c r="BK180" i="3"/>
  <c r="BK173" i="3"/>
  <c r="BK172" i="3"/>
  <c r="BK156" i="3"/>
  <c r="K151" i="3"/>
  <c r="BE151" i="3"/>
  <c r="K149" i="3"/>
  <c r="BE149" i="3"/>
  <c r="K143" i="3"/>
  <c r="BE143" i="3" s="1"/>
  <c r="BK136" i="3"/>
  <c r="BK198" i="2"/>
  <c r="K136" i="5"/>
  <c r="BE136" i="5"/>
  <c r="BK134" i="5"/>
  <c r="BK121" i="5"/>
  <c r="BK145" i="4"/>
  <c r="K125" i="4"/>
  <c r="BE125" i="4" s="1"/>
  <c r="BK122" i="4"/>
  <c r="BK224" i="3"/>
  <c r="K217" i="3"/>
  <c r="BE217" i="3" s="1"/>
  <c r="K213" i="3"/>
  <c r="BE213" i="3"/>
  <c r="BK208" i="3"/>
  <c r="BK190" i="3"/>
  <c r="K186" i="3"/>
  <c r="BE186" i="3" s="1"/>
  <c r="K182" i="3"/>
  <c r="BE182" i="3" s="1"/>
  <c r="BK176" i="3"/>
  <c r="BK170" i="3"/>
  <c r="BK160" i="3"/>
  <c r="K158" i="3"/>
  <c r="BE158" i="3" s="1"/>
  <c r="K134" i="3"/>
  <c r="BE134" i="3"/>
  <c r="BK123" i="3"/>
  <c r="BK136" i="2"/>
  <c r="BK135" i="5"/>
  <c r="BK130" i="5"/>
  <c r="K120" i="5"/>
  <c r="BE120" i="5"/>
  <c r="K119" i="5"/>
  <c r="BE119" i="5" s="1"/>
  <c r="K141" i="4"/>
  <c r="BE141" i="4" s="1"/>
  <c r="BE132" i="4"/>
  <c r="BE120" i="4"/>
  <c r="K206" i="3"/>
  <c r="BE206" i="3" s="1"/>
  <c r="K187" i="3"/>
  <c r="BE187" i="3"/>
  <c r="K165" i="3"/>
  <c r="BE165" i="3" s="1"/>
  <c r="K159" i="3"/>
  <c r="BE159" i="3" s="1"/>
  <c r="BK141" i="3"/>
  <c r="K127" i="3"/>
  <c r="BE127" i="3" s="1"/>
  <c r="BK181" i="2"/>
  <c r="K168" i="2"/>
  <c r="BE168" i="2" s="1"/>
  <c r="BE146" i="2"/>
  <c r="K124" i="5"/>
  <c r="BE124" i="5" s="1"/>
  <c r="BK173" i="2"/>
  <c r="BK123" i="2" l="1"/>
  <c r="K123" i="2"/>
  <c r="BK176" i="2"/>
  <c r="BK165" i="2"/>
  <c r="K165" i="2"/>
  <c r="X121" i="2"/>
  <c r="X120" i="2"/>
  <c r="T184" i="2"/>
  <c r="V184" i="2"/>
  <c r="R121" i="3"/>
  <c r="R120" i="3"/>
  <c r="V184" i="3"/>
  <c r="Q118" i="4"/>
  <c r="I97" i="4"/>
  <c r="V121" i="2"/>
  <c r="V120" i="2"/>
  <c r="V119" i="2" s="1"/>
  <c r="Q184" i="2"/>
  <c r="I99" i="2"/>
  <c r="T121" i="3"/>
  <c r="T120" i="3" s="1"/>
  <c r="Q121" i="3"/>
  <c r="Q120" i="3"/>
  <c r="R184" i="3"/>
  <c r="J99" i="3" s="1"/>
  <c r="X118" i="4"/>
  <c r="X117" i="4"/>
  <c r="Q121" i="2"/>
  <c r="I98" i="2" s="1"/>
  <c r="R184" i="2"/>
  <c r="J99" i="2"/>
  <c r="V121" i="3"/>
  <c r="V120" i="3" s="1"/>
  <c r="V119" i="3" s="1"/>
  <c r="X184" i="3"/>
  <c r="V118" i="4"/>
  <c r="V117" i="4" s="1"/>
  <c r="V118" i="5"/>
  <c r="V117" i="5"/>
  <c r="Q118" i="5"/>
  <c r="I97" i="5" s="1"/>
  <c r="T121" i="2"/>
  <c r="T120" i="2"/>
  <c r="T119" i="2"/>
  <c r="AW95" i="1" s="1"/>
  <c r="R121" i="2"/>
  <c r="R120" i="2"/>
  <c r="J97" i="2"/>
  <c r="X184" i="2"/>
  <c r="X121" i="3"/>
  <c r="X120" i="3"/>
  <c r="X119" i="3"/>
  <c r="T184" i="3"/>
  <c r="Q184" i="3"/>
  <c r="I99" i="3"/>
  <c r="T118" i="4"/>
  <c r="T117" i="4" s="1"/>
  <c r="AW97" i="1" s="1"/>
  <c r="R118" i="4"/>
  <c r="J97" i="4"/>
  <c r="T118" i="5"/>
  <c r="T117" i="5"/>
  <c r="AW98" i="1"/>
  <c r="R118" i="5"/>
  <c r="R117" i="5" s="1"/>
  <c r="J96" i="5" s="1"/>
  <c r="K31" i="5" s="1"/>
  <c r="AT98" i="1" s="1"/>
  <c r="J115" i="3"/>
  <c r="J92" i="4"/>
  <c r="E107" i="4"/>
  <c r="J111" i="4"/>
  <c r="F114" i="4"/>
  <c r="F92" i="2"/>
  <c r="J92" i="2"/>
  <c r="E109" i="2"/>
  <c r="J113" i="2"/>
  <c r="BE123" i="2"/>
  <c r="BE165" i="2"/>
  <c r="F115" i="3"/>
  <c r="J91" i="5"/>
  <c r="J92" i="5"/>
  <c r="F113" i="5"/>
  <c r="J91" i="2"/>
  <c r="E85" i="3"/>
  <c r="J89" i="3"/>
  <c r="F92" i="3"/>
  <c r="J91" i="4"/>
  <c r="J89" i="5"/>
  <c r="F92" i="5"/>
  <c r="E107" i="5"/>
  <c r="BD98" i="1"/>
  <c r="BE176" i="2"/>
  <c r="J92" i="3"/>
  <c r="F39" i="2"/>
  <c r="BF95" i="1"/>
  <c r="K36" i="4"/>
  <c r="AY97" i="1"/>
  <c r="F38" i="4"/>
  <c r="BE97" i="1"/>
  <c r="K36" i="5"/>
  <c r="AY98" i="1"/>
  <c r="F36" i="2"/>
  <c r="BC95" i="1"/>
  <c r="BK226" i="2"/>
  <c r="K122" i="3"/>
  <c r="BE122" i="3"/>
  <c r="K126" i="3"/>
  <c r="BE126" i="3" s="1"/>
  <c r="K138" i="3"/>
  <c r="BE138" i="3"/>
  <c r="K156" i="3"/>
  <c r="BE156" i="3" s="1"/>
  <c r="K160" i="3"/>
  <c r="BE160" i="3"/>
  <c r="K168" i="3"/>
  <c r="BE168" i="3" s="1"/>
  <c r="BK185" i="3"/>
  <c r="BK206" i="3"/>
  <c r="K138" i="4"/>
  <c r="BE138" i="4" s="1"/>
  <c r="K146" i="4"/>
  <c r="BE146" i="4"/>
  <c r="K125" i="2"/>
  <c r="BE125" i="2" s="1"/>
  <c r="BK133" i="2"/>
  <c r="K137" i="2"/>
  <c r="BE137" i="2"/>
  <c r="BK144" i="2"/>
  <c r="BK150" i="2"/>
  <c r="K156" i="2"/>
  <c r="BE156" i="2"/>
  <c r="K161" i="2"/>
  <c r="BE161" i="2"/>
  <c r="K164" i="2"/>
  <c r="BE164" i="2"/>
  <c r="K173" i="2"/>
  <c r="BE173" i="2"/>
  <c r="K179" i="2"/>
  <c r="BE179" i="2"/>
  <c r="K183" i="2"/>
  <c r="BE183" i="2"/>
  <c r="K193" i="2"/>
  <c r="BE193" i="2"/>
  <c r="BK212" i="2"/>
  <c r="BK137" i="3"/>
  <c r="BK155" i="3"/>
  <c r="K170" i="3"/>
  <c r="BE170" i="3" s="1"/>
  <c r="K174" i="3"/>
  <c r="BE174" i="3"/>
  <c r="K224" i="3"/>
  <c r="BE224" i="3" s="1"/>
  <c r="K126" i="4"/>
  <c r="BE126" i="4"/>
  <c r="BK137" i="4"/>
  <c r="K125" i="3"/>
  <c r="BE125" i="3"/>
  <c r="BK134" i="3"/>
  <c r="BK171" i="3"/>
  <c r="K127" i="4"/>
  <c r="BE127" i="4"/>
  <c r="K145" i="4"/>
  <c r="BE145" i="4"/>
  <c r="BK119" i="5"/>
  <c r="BK122" i="5"/>
  <c r="K130" i="5"/>
  <c r="BE130" i="5"/>
  <c r="F39" i="3"/>
  <c r="BF96" i="1"/>
  <c r="F36" i="3"/>
  <c r="BC96" i="1"/>
  <c r="F37" i="3"/>
  <c r="BD96" i="1"/>
  <c r="F39" i="5"/>
  <c r="BF98" i="1"/>
  <c r="K36" i="2"/>
  <c r="AY95" i="1"/>
  <c r="F39" i="4"/>
  <c r="BF97" i="1"/>
  <c r="F36" i="5"/>
  <c r="BC98" i="1"/>
  <c r="K136" i="3"/>
  <c r="BE136" i="3"/>
  <c r="BK145" i="3"/>
  <c r="BK158" i="3"/>
  <c r="BK165" i="3"/>
  <c r="BK183" i="3"/>
  <c r="K195" i="3"/>
  <c r="BE195" i="3"/>
  <c r="K222" i="3"/>
  <c r="BE222" i="3"/>
  <c r="BK129" i="4"/>
  <c r="K131" i="2"/>
  <c r="BE131" i="2"/>
  <c r="K136" i="2"/>
  <c r="BE136" i="2" s="1"/>
  <c r="BK142" i="2"/>
  <c r="K148" i="2"/>
  <c r="BE148" i="2"/>
  <c r="BK154" i="2"/>
  <c r="BK160" i="2"/>
  <c r="K163" i="2"/>
  <c r="BE163" i="2"/>
  <c r="K167" i="2"/>
  <c r="BE167" i="2"/>
  <c r="BK170" i="2"/>
  <c r="K174" i="2"/>
  <c r="BE174" i="2" s="1"/>
  <c r="BK180" i="2"/>
  <c r="BK187" i="2"/>
  <c r="BK150" i="3"/>
  <c r="K161" i="3"/>
  <c r="BE161" i="3"/>
  <c r="K172" i="3"/>
  <c r="BE172" i="3"/>
  <c r="K175" i="3"/>
  <c r="BE175" i="3"/>
  <c r="BK125" i="4"/>
  <c r="BK133" i="4"/>
  <c r="K144" i="4"/>
  <c r="BE144" i="4"/>
  <c r="BK127" i="3"/>
  <c r="BK143" i="3"/>
  <c r="BK182" i="3"/>
  <c r="K131" i="4"/>
  <c r="BE131" i="4"/>
  <c r="K121" i="5"/>
  <c r="BE121" i="5" s="1"/>
  <c r="K134" i="5"/>
  <c r="BE134" i="5"/>
  <c r="K36" i="3"/>
  <c r="AY96" i="1" s="1"/>
  <c r="F37" i="4"/>
  <c r="BD97" i="1"/>
  <c r="F38" i="5"/>
  <c r="BE98" i="1" s="1"/>
  <c r="K123" i="3"/>
  <c r="BE123" i="3"/>
  <c r="K132" i="3"/>
  <c r="BE132" i="3" s="1"/>
  <c r="K139" i="3"/>
  <c r="BE139" i="3"/>
  <c r="BK157" i="3"/>
  <c r="K176" i="3"/>
  <c r="BE176" i="3"/>
  <c r="BK187" i="3"/>
  <c r="K208" i="3"/>
  <c r="BE208" i="3" s="1"/>
  <c r="K121" i="4"/>
  <c r="BE121" i="4"/>
  <c r="BK128" i="4"/>
  <c r="K134" i="4"/>
  <c r="BE134" i="4"/>
  <c r="K127" i="2"/>
  <c r="BE127" i="2"/>
  <c r="K140" i="2"/>
  <c r="BE140" i="2"/>
  <c r="BK146" i="2"/>
  <c r="K152" i="2"/>
  <c r="BE152" i="2" s="1"/>
  <c r="BK158" i="2"/>
  <c r="BK169" i="2"/>
  <c r="K172" i="2"/>
  <c r="BE172" i="2" s="1"/>
  <c r="K177" i="2"/>
  <c r="BE177" i="2"/>
  <c r="BK182" i="2"/>
  <c r="BK186" i="2"/>
  <c r="BK209" i="2"/>
  <c r="BK221" i="2"/>
  <c r="BK151" i="3"/>
  <c r="K169" i="3"/>
  <c r="BE169" i="3"/>
  <c r="K173" i="3"/>
  <c r="BE173" i="3"/>
  <c r="BK186" i="3"/>
  <c r="BK123" i="4"/>
  <c r="BK136" i="4"/>
  <c r="K147" i="3"/>
  <c r="BE147" i="3" s="1"/>
  <c r="BK217" i="3"/>
  <c r="BK143" i="4"/>
  <c r="BK124" i="5"/>
  <c r="K135" i="5"/>
  <c r="BE135" i="5"/>
  <c r="F37" i="2"/>
  <c r="BD95" i="1"/>
  <c r="F38" i="2"/>
  <c r="BE95" i="1"/>
  <c r="F36" i="4"/>
  <c r="BC97" i="1"/>
  <c r="F38" i="3"/>
  <c r="BE96" i="1"/>
  <c r="BK163" i="3"/>
  <c r="K180" i="3"/>
  <c r="BE180" i="3" s="1"/>
  <c r="K190" i="3"/>
  <c r="BE190" i="3"/>
  <c r="BK213" i="3"/>
  <c r="BK119" i="4"/>
  <c r="BK124" i="4"/>
  <c r="BK132" i="4"/>
  <c r="BK139" i="4"/>
  <c r="K122" i="2"/>
  <c r="BE122" i="2"/>
  <c r="K126" i="2"/>
  <c r="BE126" i="2"/>
  <c r="BK135" i="2"/>
  <c r="K138" i="2"/>
  <c r="BE138" i="2"/>
  <c r="BK149" i="2"/>
  <c r="BK155" i="2"/>
  <c r="K162" i="2"/>
  <c r="BE162" i="2"/>
  <c r="BK168" i="2"/>
  <c r="K171" i="2"/>
  <c r="BE171" i="2"/>
  <c r="K175" i="2"/>
  <c r="BE175" i="2"/>
  <c r="K181" i="2"/>
  <c r="BE181" i="2"/>
  <c r="K185" i="2"/>
  <c r="BE185" i="2"/>
  <c r="K198" i="2"/>
  <c r="BE198" i="2"/>
  <c r="K217" i="2"/>
  <c r="BE217" i="2"/>
  <c r="K141" i="3"/>
  <c r="BE141" i="3"/>
  <c r="BK159" i="3"/>
  <c r="K162" i="3"/>
  <c r="BE162" i="3" s="1"/>
  <c r="BK177" i="3"/>
  <c r="K122" i="4"/>
  <c r="BE122" i="4"/>
  <c r="K130" i="4"/>
  <c r="BE130" i="4"/>
  <c r="BK141" i="4"/>
  <c r="BK153" i="3"/>
  <c r="K178" i="3"/>
  <c r="BE178" i="3"/>
  <c r="BK120" i="4"/>
  <c r="BK147" i="4"/>
  <c r="BK120" i="5"/>
  <c r="K128" i="5"/>
  <c r="BE128" i="5"/>
  <c r="BK136" i="5"/>
  <c r="K126" i="5"/>
  <c r="BE126" i="5"/>
  <c r="R119" i="3" l="1"/>
  <c r="J96" i="3"/>
  <c r="K31" i="3"/>
  <c r="AT96" i="1"/>
  <c r="X119" i="2"/>
  <c r="T119" i="3"/>
  <c r="AW96" i="1"/>
  <c r="AW94" i="1" s="1"/>
  <c r="Q119" i="3"/>
  <c r="I96" i="3" s="1"/>
  <c r="K30" i="3" s="1"/>
  <c r="AS96" i="1" s="1"/>
  <c r="R119" i="2"/>
  <c r="J96" i="2" s="1"/>
  <c r="K31" i="2" s="1"/>
  <c r="AT95" i="1" s="1"/>
  <c r="I98" i="3"/>
  <c r="Q117" i="4"/>
  <c r="I96" i="4"/>
  <c r="K30" i="4"/>
  <c r="AS97" i="1"/>
  <c r="J98" i="2"/>
  <c r="Q120" i="2"/>
  <c r="Q119" i="2"/>
  <c r="I96" i="2"/>
  <c r="K30" i="2" s="1"/>
  <c r="AS95" i="1" s="1"/>
  <c r="J97" i="3"/>
  <c r="R117" i="4"/>
  <c r="J96" i="4" s="1"/>
  <c r="K31" i="4" s="1"/>
  <c r="AT97" i="1" s="1"/>
  <c r="I97" i="3"/>
  <c r="J98" i="3"/>
  <c r="J97" i="5"/>
  <c r="Q117" i="5"/>
  <c r="I96" i="5"/>
  <c r="K30" i="5" s="1"/>
  <c r="AS98" i="1" s="1"/>
  <c r="BK121" i="3"/>
  <c r="BK120" i="3"/>
  <c r="K120" i="3" s="1"/>
  <c r="K97" i="3" s="1"/>
  <c r="BK184" i="2"/>
  <c r="K184" i="2"/>
  <c r="K99" i="2" s="1"/>
  <c r="BK184" i="3"/>
  <c r="K184" i="3"/>
  <c r="K99" i="3"/>
  <c r="BK118" i="4"/>
  <c r="K118" i="4"/>
  <c r="K97" i="4"/>
  <c r="BK121" i="2"/>
  <c r="K121" i="2" s="1"/>
  <c r="K98" i="2" s="1"/>
  <c r="BK118" i="5"/>
  <c r="K118" i="5"/>
  <c r="K97" i="5" s="1"/>
  <c r="F35" i="4"/>
  <c r="BB97" i="1"/>
  <c r="K35" i="5"/>
  <c r="AX98" i="1"/>
  <c r="AV98" i="1"/>
  <c r="BD94" i="1"/>
  <c r="W31" i="1" s="1"/>
  <c r="K35" i="2"/>
  <c r="AX95" i="1"/>
  <c r="AV95" i="1"/>
  <c r="BC94" i="1"/>
  <c r="W30" i="1"/>
  <c r="F35" i="2"/>
  <c r="BB95" i="1"/>
  <c r="BE94" i="1"/>
  <c r="W32" i="1"/>
  <c r="K35" i="3"/>
  <c r="AX96" i="1"/>
  <c r="AV96" i="1" s="1"/>
  <c r="F35" i="3"/>
  <c r="BB96" i="1"/>
  <c r="BF94" i="1"/>
  <c r="W33" i="1" s="1"/>
  <c r="F35" i="5"/>
  <c r="BB98" i="1"/>
  <c r="K35" i="4"/>
  <c r="AX97" i="1" s="1"/>
  <c r="AV97" i="1" s="1"/>
  <c r="K121" i="3" l="1"/>
  <c r="K98" i="3" s="1"/>
  <c r="BK117" i="4"/>
  <c r="K117" i="4"/>
  <c r="K32" i="4" s="1"/>
  <c r="AG97" i="1" s="1"/>
  <c r="AN97" i="1" s="1"/>
  <c r="I97" i="2"/>
  <c r="BK120" i="2"/>
  <c r="K120" i="2"/>
  <c r="K97" i="2"/>
  <c r="BK119" i="3"/>
  <c r="K119" i="3" s="1"/>
  <c r="K96" i="3" s="1"/>
  <c r="BK117" i="5"/>
  <c r="K117" i="5" s="1"/>
  <c r="K32" i="5" s="1"/>
  <c r="AG98" i="1" s="1"/>
  <c r="AN98" i="1" s="1"/>
  <c r="AS94" i="1"/>
  <c r="BB94" i="1"/>
  <c r="W29" i="1"/>
  <c r="BA94" i="1"/>
  <c r="AT94" i="1"/>
  <c r="AY94" i="1"/>
  <c r="AK30" i="1"/>
  <c r="AZ94" i="1"/>
  <c r="BK119" i="2" l="1"/>
  <c r="K119" i="2"/>
  <c r="K96" i="4"/>
  <c r="K41" i="5"/>
  <c r="K41" i="4"/>
  <c r="K96" i="5"/>
  <c r="K32" i="2"/>
  <c r="AG95" i="1"/>
  <c r="AN95" i="1" s="1"/>
  <c r="K32" i="3"/>
  <c r="AG96" i="1"/>
  <c r="AN96" i="1"/>
  <c r="AX94" i="1"/>
  <c r="AK29" i="1"/>
  <c r="K96" i="2" l="1"/>
  <c r="K41" i="2"/>
  <c r="K41" i="3"/>
  <c r="AG94" i="1"/>
  <c r="AV94" i="1"/>
  <c r="AN94" i="1" l="1"/>
  <c r="AK26" i="1"/>
  <c r="AK35" i="1"/>
</calcChain>
</file>

<file path=xl/sharedStrings.xml><?xml version="1.0" encoding="utf-8"?>
<sst xmlns="http://schemas.openxmlformats.org/spreadsheetml/2006/main" count="3637" uniqueCount="609">
  <si>
    <t>Export Komplet</t>
  </si>
  <si>
    <t/>
  </si>
  <si>
    <t>2.0</t>
  </si>
  <si>
    <t>False</t>
  </si>
  <si>
    <t>True</t>
  </si>
  <si>
    <t>{8124424f-e5b6-4e3d-893d-4bbd8725c087}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</si>
  <si>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</si>
  <si>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</si>
  <si>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</si>
  <si>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</si>
  <si>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</si>
  <si>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</si>
  <si>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</si>
  <si>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</si>
  <si>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</si>
  <si>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63520216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</si>
  <si>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</si>
  <si>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</si>
  <si>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Bohumín</t>
  </si>
  <si>
    <t>KSO:</t>
  </si>
  <si>
    <t>824</t>
  </si>
  <si>
    <t>CC-CZ:</t>
  </si>
  <si>
    <t>212</t>
  </si>
  <si>
    <t>Místo:</t>
  </si>
  <si>
    <t>ŽST Bohumín</t>
  </si>
  <si>
    <t>Datum:</t>
  </si>
  <si>
    <t>12. 8. 2020</t>
  </si>
  <si>
    <t>Zadavatel:</t>
  </si>
  <si>
    <t>IČ:</t>
  </si>
  <si>
    <t>70994234</t>
  </si>
  <si>
    <t>Správa železnic s.o.,OŘ Ostrava,ST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</si>
  <si>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</si>
  <si>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</si>
  <si>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</si>
  <si>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</si>
  <si>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</si>
  <si>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</si>
  <si>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</si>
  <si>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</si>
  <si>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</si>
  <si>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</si>
  <si>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</si>
  <si>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</si>
  <si>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</si>
  <si>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</si>
  <si>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</si>
  <si>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</si>
  <si>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</si>
  <si>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</si>
  <si>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</si>
  <si>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</si>
  <si>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</si>
  <si>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</si>
  <si>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</si>
  <si>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</si>
  <si>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</si>
  <si>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</si>
  <si>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</si>
  <si>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</si>
  <si>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</si>
  <si>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</si>
  <si>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</si>
  <si>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</si>
  <si>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</si>
  <si>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</si>
  <si>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</si>
  <si>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</si>
  <si>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</si>
  <si>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</si>
  <si>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</si>
  <si>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</si>
  <si>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</si>
  <si>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</si>
  <si>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</si>
  <si>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</si>
  <si>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</si>
  <si>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</si>
  <si>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</si>
  <si>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</si>
  <si>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</si>
  <si>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</si>
  <si>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</si>
  <si>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</si>
  <si>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</si>
  <si>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</si>
  <si>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</si>
  <si>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</si>
  <si>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koleje č.93</t>
  </si>
  <si>
    <t>STA</t>
  </si>
  <si>
    <t>1</t>
  </si>
  <si>
    <t>{6df388e3-cbcd-464b-9152-f2cb3c26b068}</t>
  </si>
  <si>
    <t>2</t>
  </si>
  <si>
    <t>SO 02</t>
  </si>
  <si>
    <t>Oprava koleje č.94, 94a</t>
  </si>
  <si>
    <t>{7240a169-cf64-490a-8587-71e60a612fee}</t>
  </si>
  <si>
    <t>SO 03</t>
  </si>
  <si>
    <t>SSZT</t>
  </si>
  <si>
    <t>{3937f13a-0fa0-4b47-b316-ee6f378ece69}</t>
  </si>
  <si>
    <t>VRN</t>
  </si>
  <si>
    <t>spoupis VRN</t>
  </si>
  <si>
    <t>{dda69057-c112-4bf9-90f3-6fcab04df86f}</t>
  </si>
  <si>
    <t>KRYCÍ LIST SOUPISU PRACÍ</t>
  </si>
  <si>
    <t>Objekt:</t>
  </si>
  <si>
    <t>SO 01 - Oprava koleje č.93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</si>
  <si>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</si>
  <si>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</si>
  <si>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</si>
  <si>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</si>
  <si>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</si>
  <si>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</si>
  <si>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</si>
  <si>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</si>
  <si>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</si>
  <si>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</si>
  <si>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</si>
  <si>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</si>
  <si>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</si>
  <si>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</si>
  <si>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</si>
  <si>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</si>
  <si>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</si>
  <si>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</si>
  <si>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</si>
  <si>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</si>
  <si>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</si>
  <si>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</si>
  <si>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</si>
  <si>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</si>
  <si>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</si>
  <si>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</si>
  <si>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</si>
  <si>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</si>
  <si>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</si>
  <si>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</si>
  <si>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</si>
  <si>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</si>
  <si>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</si>
  <si>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</si>
  <si>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</si>
  <si>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5904020010</t>
  </si>
  <si>
    <t>Vyřezání křovin porost řídký 1 až 5 kusů stonků na m2 plochy sklon terénu do 1:2</t>
  </si>
  <si>
    <t>m2</t>
  </si>
  <si>
    <t>Sborník UOŽI 01 2020</t>
  </si>
  <si>
    <t>4</t>
  </si>
  <si>
    <t>1074226640</t>
  </si>
  <si>
    <t>5905020010</t>
  </si>
  <si>
    <t>Oprava stezky strojně s odstraněním drnu a nánosu do 10 cm</t>
  </si>
  <si>
    <t>140406091</t>
  </si>
  <si>
    <t>VV</t>
  </si>
  <si>
    <t>1,2*840</t>
  </si>
  <si>
    <t>3</t>
  </si>
  <si>
    <t>5905025110</t>
  </si>
  <si>
    <t>Doplnění stezky štěrkodrtí souvislé</t>
  </si>
  <si>
    <t>m3</t>
  </si>
  <si>
    <t>-1131502032</t>
  </si>
  <si>
    <t>5905085040</t>
  </si>
  <si>
    <t>Souvislé čištění KL strojně koleje pražce betonové rozdělení "c"</t>
  </si>
  <si>
    <t>km</t>
  </si>
  <si>
    <t>540928932</t>
  </si>
  <si>
    <t>5905105030</t>
  </si>
  <si>
    <t>Doplnění KL kamenivem souvisle strojně v koleji</t>
  </si>
  <si>
    <t>-736031440</t>
  </si>
  <si>
    <t>319,2"</t>
  </si>
  <si>
    <t>50*4</t>
  </si>
  <si>
    <t>Součet</t>
  </si>
  <si>
    <t>6</t>
  </si>
  <si>
    <t>5905110010</t>
  </si>
  <si>
    <t>Snížení KL pod patou kolejnice v koleji</t>
  </si>
  <si>
    <t>1449291419</t>
  </si>
  <si>
    <t>P</t>
  </si>
  <si>
    <t>Poznámka k položce:_x000D_
Kilometr koleje=km</t>
  </si>
  <si>
    <t>7</t>
  </si>
  <si>
    <t>5906010125</t>
  </si>
  <si>
    <t>Ruční výměna pražce v KL zapuštěném pražec betonový příčný vystrojený</t>
  </si>
  <si>
    <t>kus</t>
  </si>
  <si>
    <t>-1033106346</t>
  </si>
  <si>
    <t>Poznámka k položce:_x000D_
Pražec=kus</t>
  </si>
  <si>
    <t>8</t>
  </si>
  <si>
    <t>5906110007</t>
  </si>
  <si>
    <t>Oprava rozdělení pražců příčných dřevěných posun přes 5 do 10 cm</t>
  </si>
  <si>
    <t>251422940</t>
  </si>
  <si>
    <t>9</t>
  </si>
  <si>
    <t>5906130380</t>
  </si>
  <si>
    <t>Montáž kolejového roštu v ose koleje pražce betonové vystrojené tv. S49 rozdělení "c"</t>
  </si>
  <si>
    <t>1580534193</t>
  </si>
  <si>
    <t>10</t>
  </si>
  <si>
    <t>5906140190</t>
  </si>
  <si>
    <t>Demontáž kolejového roštu koleje v ose koleje pražce betonové tv. S49 rozdělení "c"</t>
  </si>
  <si>
    <t>-198462462</t>
  </si>
  <si>
    <t>11</t>
  </si>
  <si>
    <t>5907020035</t>
  </si>
  <si>
    <t>Souvislá výměna kolejnic stávající upevnění tv. S49 rozdělení "c"</t>
  </si>
  <si>
    <t>m</t>
  </si>
  <si>
    <t>-2083269641</t>
  </si>
  <si>
    <t>Poznámka k položce:_x000D_
Metr kolejnice=m</t>
  </si>
  <si>
    <t>12</t>
  </si>
  <si>
    <t>5907050120</t>
  </si>
  <si>
    <t>Dělení kolejnic kyslíkem tv. S49</t>
  </si>
  <si>
    <t>-180657125</t>
  </si>
  <si>
    <t>Poznámka k položce:_x000D_
Řez=kus</t>
  </si>
  <si>
    <t>13</t>
  </si>
  <si>
    <t>5909030020</t>
  </si>
  <si>
    <t>Následná úprava GPK koleje směrové a výškové uspořádání pražce betonové</t>
  </si>
  <si>
    <t>-761079422</t>
  </si>
  <si>
    <t>14</t>
  </si>
  <si>
    <t>5909031020</t>
  </si>
  <si>
    <t>Úprava GPK koleje směrové a výškové uspořádání pražce betonové</t>
  </si>
  <si>
    <t>-606316111</t>
  </si>
  <si>
    <t>5909041020</t>
  </si>
  <si>
    <t>Úprava GPK výhybky směrové a výškové uspořádání pražce betonové</t>
  </si>
  <si>
    <t>660905863</t>
  </si>
  <si>
    <t>Poznámka k položce:_x000D_
Rozvinutá délka výhybky</t>
  </si>
  <si>
    <t>16</t>
  </si>
  <si>
    <t>5910020030</t>
  </si>
  <si>
    <t>Svařování kolejnic termitem plný předehřev standardní spára svar sériový tv. S49</t>
  </si>
  <si>
    <t>svar</t>
  </si>
  <si>
    <t>-1412213260</t>
  </si>
  <si>
    <t>17</t>
  </si>
  <si>
    <t>5910035030</t>
  </si>
  <si>
    <t>Dosažení dovolené upínací teploty v BK prodloužením kolejnicového pásu v koleji tv. S49</t>
  </si>
  <si>
    <t>-290268247</t>
  </si>
  <si>
    <t>18</t>
  </si>
  <si>
    <t>5910040310</t>
  </si>
  <si>
    <t>Umožnění volné dilatace kolejnice demontáž upevňovadel s osazením kluzných podložek rozdělení pražců "c"</t>
  </si>
  <si>
    <t>1324458013</t>
  </si>
  <si>
    <t>19</t>
  </si>
  <si>
    <t>5910040410</t>
  </si>
  <si>
    <t>Umožnění volné dilatace kolejnice montáž upevňovadel s odstraněním kluzných podložek rozdělení pražců "c"</t>
  </si>
  <si>
    <t>1927912575</t>
  </si>
  <si>
    <t>20</t>
  </si>
  <si>
    <t>5910135010</t>
  </si>
  <si>
    <t>Demontáž pražcové kotvy v koleji</t>
  </si>
  <si>
    <t>512</t>
  </si>
  <si>
    <t>1000452495</t>
  </si>
  <si>
    <t>5910136010</t>
  </si>
  <si>
    <t>Montáž pražcové kotvy v koleji</t>
  </si>
  <si>
    <t>1448765892</t>
  </si>
  <si>
    <t>22</t>
  </si>
  <si>
    <t>5911683030</t>
  </si>
  <si>
    <t>Demontáž MDZ s pohyblivým jazykem pražce dřevěné tv. S49</t>
  </si>
  <si>
    <t>-1969708404</t>
  </si>
  <si>
    <t>Poznámka k položce:_x000D_
MDZ v kolejnicovém pásu=kus</t>
  </si>
  <si>
    <t>23</t>
  </si>
  <si>
    <t>5912050210</t>
  </si>
  <si>
    <t>Staničení montáž kilometrovníku</t>
  </si>
  <si>
    <t>-430199724</t>
  </si>
  <si>
    <t>Poznámka k položce:_x000D_
Díl=kus</t>
  </si>
  <si>
    <t>24</t>
  </si>
  <si>
    <t>5913035010</t>
  </si>
  <si>
    <t>Demontáž celopryžové přejezdové konstrukce málo zatížené v koleji část vnější a vnitřní bez závěrných zídek</t>
  </si>
  <si>
    <t>-754429480</t>
  </si>
  <si>
    <t>25</t>
  </si>
  <si>
    <t>5913035020</t>
  </si>
  <si>
    <t>Demontáž celopryžové přejezdové konstrukce málo zatížené v koleji část vnitřní</t>
  </si>
  <si>
    <t>2024579554</t>
  </si>
  <si>
    <t>26</t>
  </si>
  <si>
    <t>5913040010</t>
  </si>
  <si>
    <t>Montáž celopryžové přejezdové konstrukce málo zatížené v koleji část vnější a vnitřní bez závěrných zídek</t>
  </si>
  <si>
    <t>1795095708</t>
  </si>
  <si>
    <t>27</t>
  </si>
  <si>
    <t>5913040030</t>
  </si>
  <si>
    <t>Montáž celopryžové přejezdové konstrukce málo zatížené v koleji část vnější a vnitřní včetně závěrných zídek</t>
  </si>
  <si>
    <t>-425937977</t>
  </si>
  <si>
    <t>28</t>
  </si>
  <si>
    <t>5913250020</t>
  </si>
  <si>
    <t>Zřízení konstrukce vozovky asfaltobetonové dle vzorového listu Ž těžké - podkladní, ložní a obrusná vrstva tloušťky do 25 cm</t>
  </si>
  <si>
    <t>Sborník UOŽI 01 2019</t>
  </si>
  <si>
    <t>931694026</t>
  </si>
  <si>
    <t>29</t>
  </si>
  <si>
    <t>5915005010</t>
  </si>
  <si>
    <t>Hloubení rýh nebo jam na železničním spodku I. třídy</t>
  </si>
  <si>
    <t>-955584714</t>
  </si>
  <si>
    <t>300*1*0,8</t>
  </si>
  <si>
    <t>30</t>
  </si>
  <si>
    <t>5915005030</t>
  </si>
  <si>
    <t>Hloubení rýh nebo jam na železničním spodku III. třídy</t>
  </si>
  <si>
    <t>1842770736</t>
  </si>
  <si>
    <t>31</t>
  </si>
  <si>
    <t>5915007010</t>
  </si>
  <si>
    <t>Zásyp jam nebo rýh sypaninou na železničním spodku bez zhutnění</t>
  </si>
  <si>
    <t>-2625024</t>
  </si>
  <si>
    <t>32</t>
  </si>
  <si>
    <t>5915010010</t>
  </si>
  <si>
    <t>Těžení zeminy nebo horniny železničního spodku I. třídy</t>
  </si>
  <si>
    <t>552289444</t>
  </si>
  <si>
    <t>33</t>
  </si>
  <si>
    <t>5915015010</t>
  </si>
  <si>
    <t>Svahování zemního tělesa železničního spodku v náspu</t>
  </si>
  <si>
    <t>859433172</t>
  </si>
  <si>
    <t>34</t>
  </si>
  <si>
    <t>5915020010</t>
  </si>
  <si>
    <t>Povrchová úprava plochy železničního spodku</t>
  </si>
  <si>
    <t>521290090</t>
  </si>
  <si>
    <t>35</t>
  </si>
  <si>
    <t>M</t>
  </si>
  <si>
    <t>5955101000</t>
  </si>
  <si>
    <t>Kamenivo drcené štěrk frakce 31,5/63 třídy BI</t>
  </si>
  <si>
    <t>t</t>
  </si>
  <si>
    <t>793238346</t>
  </si>
  <si>
    <t>36</t>
  </si>
  <si>
    <t>5955101020</t>
  </si>
  <si>
    <t>Kamenivo drcené štěrkodrť frakce 0/32</t>
  </si>
  <si>
    <t>1273613913</t>
  </si>
  <si>
    <t>37</t>
  </si>
  <si>
    <t>5955101030</t>
  </si>
  <si>
    <t>Kamenivo drcené drť frakce 8/16</t>
  </si>
  <si>
    <t>1248716659</t>
  </si>
  <si>
    <t>38</t>
  </si>
  <si>
    <t>5963146010</t>
  </si>
  <si>
    <t>Asfaltový beton ACL 16S 50/70 hrubozrnný-ložní vrstva</t>
  </si>
  <si>
    <t>749230638</t>
  </si>
  <si>
    <t>39</t>
  </si>
  <si>
    <t>5958125010</t>
  </si>
  <si>
    <t>Komplety s antikorozní úpravou ŽS 4 (svěrka ŽS4, šroub RS 1, matice M24, podložka Fe6)</t>
  </si>
  <si>
    <t>-346547220</t>
  </si>
  <si>
    <t>40</t>
  </si>
  <si>
    <t>5964135000</t>
  </si>
  <si>
    <t>Kari sítě</t>
  </si>
  <si>
    <t>1032590773</t>
  </si>
  <si>
    <t>Poznámka k položce:_x000D_
Kari sítě</t>
  </si>
  <si>
    <t>41</t>
  </si>
  <si>
    <t>5963101007</t>
  </si>
  <si>
    <t>Přejezd celopryžový pro nezatížené komunikace se závěrnou zídkou tv. T</t>
  </si>
  <si>
    <t>292819300</t>
  </si>
  <si>
    <t>42</t>
  </si>
  <si>
    <t>5962101115</t>
  </si>
  <si>
    <t>Návěstidlo kilometrovník železobetonový se znaky</t>
  </si>
  <si>
    <t>-1399103558</t>
  </si>
  <si>
    <t>43</t>
  </si>
  <si>
    <t>5958134070</t>
  </si>
  <si>
    <t>Součásti upevňovací kotva litinová Pandrol-fastclip</t>
  </si>
  <si>
    <t>-1335692442</t>
  </si>
  <si>
    <t>44</t>
  </si>
  <si>
    <t>5964161010</t>
  </si>
  <si>
    <t>Beton lehce zhutnitelný C 20/25;X0 F5 2 285 2 765</t>
  </si>
  <si>
    <t>1901445678</t>
  </si>
  <si>
    <t>45</t>
  </si>
  <si>
    <t>5958158005</t>
  </si>
  <si>
    <t>Podložka pryžová pod patu kolejnice S49  183/126/6</t>
  </si>
  <si>
    <t>-1421974545</t>
  </si>
  <si>
    <t>OST</t>
  </si>
  <si>
    <t>Ostatní</t>
  </si>
  <si>
    <t>46</t>
  </si>
  <si>
    <t>7497351560</t>
  </si>
  <si>
    <t>Montáž přímého ukolejnění na elektrizovaných tratích nebo v kolejových obvodech</t>
  </si>
  <si>
    <t>-678513492</t>
  </si>
  <si>
    <t>47</t>
  </si>
  <si>
    <t>7497371630</t>
  </si>
  <si>
    <t>Demontáže zařízení trakčního vedení svodu propojení nebo ukolejnění na elektrizovaných tratích nebo v kolejových obvodech</t>
  </si>
  <si>
    <t>2118342164</t>
  </si>
  <si>
    <t>48</t>
  </si>
  <si>
    <t>9902300100</t>
  </si>
  <si>
    <t>Doprava jednosměrná (např. nakupovaného materiálu) mechanizací o nosnosti přes 3,5 t sypanin (kameniva, písku, suti, dlažebních kostek, atd.) do 10 km</t>
  </si>
  <si>
    <t>-1354421404</t>
  </si>
  <si>
    <t>Poznámka k položce:_x000D_
Měrnou jednotkou je t přepravovaného materiálu.</t>
  </si>
  <si>
    <t>574,56"užitý štěrk</t>
  </si>
  <si>
    <t>9,792</t>
  </si>
  <si>
    <t>11,016</t>
  </si>
  <si>
    <t>49</t>
  </si>
  <si>
    <t>9902300200</t>
  </si>
  <si>
    <t>Doprava jednosměrná (např. nakupovaného materiálu) mechanizací o nosnosti přes 3,5 t sypanin (kameniva, písku, suti, dlažebních kostek, atd.) do 20 km</t>
  </si>
  <si>
    <t>-83690717</t>
  </si>
  <si>
    <t>33"nový asfalt</t>
  </si>
  <si>
    <t>19,432"beton</t>
  </si>
  <si>
    <t>50</t>
  </si>
  <si>
    <t>9902300500</t>
  </si>
  <si>
    <t>Doprava jednosměrná (např. nakupovaného materiálu) mechanizací o nosnosti přes 3,5 t sypanin (kameniva, písku, suti, dlažebních kostek, atd.) do 60 km</t>
  </si>
  <si>
    <t>1138165516</t>
  </si>
  <si>
    <t>0,059"kotvy</t>
  </si>
  <si>
    <t>0,049"svěrky ŽS 4 antikor.</t>
  </si>
  <si>
    <t>3,176"kilometrovník</t>
  </si>
  <si>
    <t>0,130"kari sítě</t>
  </si>
  <si>
    <t>934,56"nový štěrk 31,5/63</t>
  </si>
  <si>
    <t>11,016"nový štěrk 0/32</t>
  </si>
  <si>
    <t>255"frakce 8/16</t>
  </si>
  <si>
    <t>0,458"pryžové podložky</t>
  </si>
  <si>
    <t>51</t>
  </si>
  <si>
    <t>9902301000</t>
  </si>
  <si>
    <t>Doprava jednosměrná (např. nakupovaného materiálu) mechanizací o nosnosti přes 3,5 t sypanin (kameniva, písku, suti, dlažebních kostek, atd.) do 250 km</t>
  </si>
  <si>
    <t>60545288</t>
  </si>
  <si>
    <t>7,182"nový přejezd</t>
  </si>
  <si>
    <t>52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</si>
  <si>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</si>
  <si>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</si>
  <si>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499353644</t>
  </si>
  <si>
    <t>86,25"užité kolejnice</t>
  </si>
  <si>
    <t>65,46"užité pražce</t>
  </si>
  <si>
    <t>53</t>
  </si>
  <si>
    <t>9902900200</t>
  </si>
  <si>
    <t>Naložení objemnějšího kusového materiálu, vybouraných hmot</t>
  </si>
  <si>
    <t>-581037545</t>
  </si>
  <si>
    <t>54</t>
  </si>
  <si>
    <t>9903200100</t>
  </si>
  <si>
    <t>Přeprava mechanizace na místo prováděných prací o hmotnosti přes 12 t přes 50 do 100 km</t>
  </si>
  <si>
    <t>554517981</t>
  </si>
  <si>
    <t>2"MHS</t>
  </si>
  <si>
    <t>2"ASP</t>
  </si>
  <si>
    <t>2"PUŠL</t>
  </si>
  <si>
    <t>55</t>
  </si>
  <si>
    <t>9903200200</t>
  </si>
  <si>
    <t>Přeprava mechanizace na místo prováděných prací o hmotnosti přes 12 t do 200 km</t>
  </si>
  <si>
    <t>1123048623</t>
  </si>
  <si>
    <t>1"SČ</t>
  </si>
  <si>
    <t>SO 02 - Oprava koleje č.94, 94a</t>
  </si>
  <si>
    <t>-1037669486</t>
  </si>
  <si>
    <t>2027280488</t>
  </si>
  <si>
    <t>1,2*905</t>
  </si>
  <si>
    <t>111839030</t>
  </si>
  <si>
    <t>-1232990839</t>
  </si>
  <si>
    <t>-1362240946</t>
  </si>
  <si>
    <t>192"číštění</t>
  </si>
  <si>
    <t>760"sanace</t>
  </si>
  <si>
    <t>594093032</t>
  </si>
  <si>
    <t>Ruční výměna pražce v KL zapuštěném pražec betonový příčný vystrojený.</t>
  </si>
  <si>
    <t>-1127013325</t>
  </si>
  <si>
    <t>916060823</t>
  </si>
  <si>
    <t>951438007</t>
  </si>
  <si>
    <t>1524261321</t>
  </si>
  <si>
    <t>1142711013</t>
  </si>
  <si>
    <t>1539539245</t>
  </si>
  <si>
    <t>-1344773747</t>
  </si>
  <si>
    <t>-1105282627</t>
  </si>
  <si>
    <t>-947323043</t>
  </si>
  <si>
    <t>1061754530</t>
  </si>
  <si>
    <t>1056641405</t>
  </si>
  <si>
    <t>1891944466</t>
  </si>
  <si>
    <t>-993549413</t>
  </si>
  <si>
    <t>1311402723</t>
  </si>
  <si>
    <t>563755947</t>
  </si>
  <si>
    <t>-1376719850</t>
  </si>
  <si>
    <t>-961377351</t>
  </si>
  <si>
    <t>-1778712739</t>
  </si>
  <si>
    <t>5913235020</t>
  </si>
  <si>
    <t>Dělení AB komunikace řezáním hloubky do 20 cm</t>
  </si>
  <si>
    <t>923060718</t>
  </si>
  <si>
    <t>5913240030</t>
  </si>
  <si>
    <t>Odstranění AB komunikace odtěžením nebo frézováním hloubky do 30 cm</t>
  </si>
  <si>
    <t>-2011081464</t>
  </si>
  <si>
    <t>-1741816914</t>
  </si>
  <si>
    <t>345144393</t>
  </si>
  <si>
    <t>200*1*0,8</t>
  </si>
  <si>
    <t>-1590169607</t>
  </si>
  <si>
    <t>6*3,4*0,3</t>
  </si>
  <si>
    <t>-1038504404</t>
  </si>
  <si>
    <t>-53499601</t>
  </si>
  <si>
    <t>-379186021</t>
  </si>
  <si>
    <t>-1735656515</t>
  </si>
  <si>
    <t>1846746651</t>
  </si>
  <si>
    <t>1578141320</t>
  </si>
  <si>
    <t>219391517</t>
  </si>
  <si>
    <t>241084451</t>
  </si>
  <si>
    <t>76272601</t>
  </si>
  <si>
    <t>-1033865778</t>
  </si>
  <si>
    <t>273011960</t>
  </si>
  <si>
    <t>5964133005</t>
  </si>
  <si>
    <t>Geotextilie separační  300g/m2</t>
  </si>
  <si>
    <t>Sborník UOŽI 01 2017</t>
  </si>
  <si>
    <t>614043274</t>
  </si>
  <si>
    <t>400*4</t>
  </si>
  <si>
    <t>576402348</t>
  </si>
  <si>
    <t>-917355108</t>
  </si>
  <si>
    <t>791155493</t>
  </si>
  <si>
    <t>1035892932</t>
  </si>
  <si>
    <t>-407107180</t>
  </si>
  <si>
    <t>-1432213531</t>
  </si>
  <si>
    <t>1713,6"užitý štěrk</t>
  </si>
  <si>
    <t>1996933553</t>
  </si>
  <si>
    <t>44+32"asfalt</t>
  </si>
  <si>
    <t>-999858719</t>
  </si>
  <si>
    <t>0,297"kotvy</t>
  </si>
  <si>
    <t>0,4"geotextílie</t>
  </si>
  <si>
    <t>0,049"svěrky ŽS 4</t>
  </si>
  <si>
    <t>0,130"sítě</t>
  </si>
  <si>
    <t>2073,6"nový štěrk 31,5/63</t>
  </si>
  <si>
    <t>0,494"pryžové podložky</t>
  </si>
  <si>
    <t>1438989841</t>
  </si>
  <si>
    <t>-10478927</t>
  </si>
  <si>
    <t>90"kolejnice</t>
  </si>
  <si>
    <t>1423695275</t>
  </si>
  <si>
    <t>-88881217</t>
  </si>
  <si>
    <t>1859294296</t>
  </si>
  <si>
    <t>9909000200</t>
  </si>
  <si>
    <t>Poplatek za uložení nebezpečného odpadu na oficiální skládku</t>
  </si>
  <si>
    <t>534379509</t>
  </si>
  <si>
    <t>SO 03 - SSZT</t>
  </si>
  <si>
    <t>1320010001-R</t>
  </si>
  <si>
    <t>Výkop a odkop zeminy ke stávajícím kabelům ručně, zabezpečení výkopu</t>
  </si>
  <si>
    <t>140878867</t>
  </si>
  <si>
    <t>1320010011-R</t>
  </si>
  <si>
    <t>Ochrana štěrkového lože kolejí při souběžné trase s kolejemi</t>
  </si>
  <si>
    <t>-244046202</t>
  </si>
  <si>
    <t>1320010021-R</t>
  </si>
  <si>
    <t>Opětovné zřízení kabelového lože z prosáté zeminy ve stávající kabelové trase</t>
  </si>
  <si>
    <t>-1756446012</t>
  </si>
  <si>
    <t>1320010031-R</t>
  </si>
  <si>
    <t>Pokládka výstražné folie ve stávající kabelové trase</t>
  </si>
  <si>
    <t>1024195810</t>
  </si>
  <si>
    <t>7593500600</t>
  </si>
  <si>
    <t>Trasy kabelového vedení Kabelové krycí desky a pásy Fólie výstražná modrá š. 34 cm</t>
  </si>
  <si>
    <t>128</t>
  </si>
  <si>
    <t>845599717</t>
  </si>
  <si>
    <t>1320010035-R</t>
  </si>
  <si>
    <t>Odstranění výstražné folie ve stávající kabelové trase</t>
  </si>
  <si>
    <t>-672995460</t>
  </si>
  <si>
    <t>1320010041-R</t>
  </si>
  <si>
    <t>Zához osazené kabelové trasy ručně včetně hutnění</t>
  </si>
  <si>
    <t>198686365</t>
  </si>
  <si>
    <t>1320010051-R</t>
  </si>
  <si>
    <t>Povrchová úprava po záhozu ve stávající kabelové trase</t>
  </si>
  <si>
    <t>572272774</t>
  </si>
  <si>
    <t>7492756030</t>
  </si>
  <si>
    <t>Pomocné práce pro montáž kabelů vyhledání stávajících kabelů ( měření, sonda )</t>
  </si>
  <si>
    <t>-294579177</t>
  </si>
  <si>
    <t>7590525230</t>
  </si>
  <si>
    <t>Montáž kabelu návěstního volně uloženého s jádrem 1 mm Cu TCEKEZE, TCEKFE, TCEKPFLEY, TCEKPFLEZE do 7 P</t>
  </si>
  <si>
    <t>421412692</t>
  </si>
  <si>
    <t>7590521514</t>
  </si>
  <si>
    <t>Venkovní vedení kabelová - metalické sítě Plněné, párované s ochr. vodičem TCEKPFLEY 3 P 1,0 D</t>
  </si>
  <si>
    <t>-763421354</t>
  </si>
  <si>
    <t>7590525463</t>
  </si>
  <si>
    <t>Montáž spojky rovné pro plastové kabely párové Raychem XAGA s konektory UDW2 2 plášť bez pancíře do 10 žil</t>
  </si>
  <si>
    <t>1743539918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</si>
  <si>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</si>
  <si>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</si>
  <si>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1748248410</t>
  </si>
  <si>
    <t>7590525710</t>
  </si>
  <si>
    <t>Montáž ukončení celoplastového kabelu v závěru nebo rozvaděči se svorkovnicemi Sv12 bez pancíře 3p</t>
  </si>
  <si>
    <t>1495300204</t>
  </si>
  <si>
    <t>7590555132</t>
  </si>
  <si>
    <t>Montáž forma pro kabely TCEKPFLE, TCEKPFLEY, TCEKPFLEZE, TCEKPFLEZY do 3 P 1,0</t>
  </si>
  <si>
    <t>758483457</t>
  </si>
  <si>
    <t>7590713022R</t>
  </si>
  <si>
    <t>Repase návěstidla trpasličího se 2 svítilnami s náhradou plastových dílů včetně demontáže a montáže návěstidla na plastový základ ZTN</t>
  </si>
  <si>
    <t>885168370</t>
  </si>
  <si>
    <t>Poznámka k položce:_x000D_
SCHVÁLENÁ</t>
  </si>
  <si>
    <t>7590725140</t>
  </si>
  <si>
    <t>Situování stožáru návěstidla nebo výstražníku přejezdového zařízení</t>
  </si>
  <si>
    <t>852870643</t>
  </si>
  <si>
    <t>7592005050</t>
  </si>
  <si>
    <t>Montáž počítacího bodu (senzoru) RSR 180</t>
  </si>
  <si>
    <t>180037534</t>
  </si>
  <si>
    <t>7592005162</t>
  </si>
  <si>
    <t>Montáž balízy do kolejiště pomocí systému Vortok</t>
  </si>
  <si>
    <t>1695983003</t>
  </si>
  <si>
    <t>7592007050</t>
  </si>
  <si>
    <t>Demontáž počítacího bodu (senzoru) RSR 180</t>
  </si>
  <si>
    <t>-1928090612</t>
  </si>
  <si>
    <t>Poznámka k položce:_x000D_
PB 193,PB195,PB198,VPB6,VPB5,VPB2,VPB3,PB194,PB196,PB198,VPB11,VPB1</t>
  </si>
  <si>
    <t>7592007162</t>
  </si>
  <si>
    <t>Demontáž balízy upevněné pomocí systému Vortok</t>
  </si>
  <si>
    <t>-2076924112</t>
  </si>
  <si>
    <t>Poznámka k položce:_x000D_
6661-p, 6665-N,S,6651-N,S,Lx</t>
  </si>
  <si>
    <t>7594305015</t>
  </si>
  <si>
    <t>Montáž součástí počítače náprav neoprénové ochranné hadice se soupravou pro upevnění k pražci</t>
  </si>
  <si>
    <t>1997517545</t>
  </si>
  <si>
    <t>7594307015</t>
  </si>
  <si>
    <t>Demontáž součástí počítače náprav neoprénové ochranné hadice se soupravou pro upevnění k pražci</t>
  </si>
  <si>
    <t>-1378048432</t>
  </si>
  <si>
    <t>7598095075</t>
  </si>
  <si>
    <t>Přezkoušení a regulace proudokruhu světelných návěstidel</t>
  </si>
  <si>
    <t>664698174</t>
  </si>
  <si>
    <t>7598095085</t>
  </si>
  <si>
    <t>Přezkoušení a regulace senzoru počítacího bodu</t>
  </si>
  <si>
    <t>-1139816310</t>
  </si>
  <si>
    <t>7598095090</t>
  </si>
  <si>
    <t>Přezkoušení a regulace počítače náprav včetně vyhotovení protokolu za 1 úsek</t>
  </si>
  <si>
    <t>888712269</t>
  </si>
  <si>
    <t>VRN - spoupis VRN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</si>
  <si>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</si>
  <si>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</si>
  <si>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</si>
  <si>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</si>
  <si>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</si>
  <si>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-664194783</t>
  </si>
  <si>
    <t>022101011</t>
  </si>
  <si>
    <t>Geodetické práce Geodetické práce v průběhu opravy</t>
  </si>
  <si>
    <t>-742518707</t>
  </si>
  <si>
    <t>022101021</t>
  </si>
  <si>
    <t>Geodetické práce Geodetické práce po ukončení opravy</t>
  </si>
  <si>
    <t>-134150321</t>
  </si>
  <si>
    <t>022121001</t>
  </si>
  <si>
    <t>Geodetické práce Diagnostika technické infrastruktury Vytýčení trasy inženýrských sítí</t>
  </si>
  <si>
    <t>909140268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</si>
  <si>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</si>
  <si>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</si>
  <si>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</si>
  <si>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-1241698141</t>
  </si>
  <si>
    <t>Poznámka k položce:_x000D_
Základna pro výpočet - ZRN</t>
  </si>
  <si>
    <t>033111001</t>
  </si>
  <si>
    <t>Provozní vlivy Výluka silničního provozu se zajištěním objížďky</t>
  </si>
  <si>
    <t>1888556371</t>
  </si>
  <si>
    <t>033121001</t>
  </si>
  <si>
    <t>Provozní vlivy Rušení prací železničním provozem širá trať nebo dopravny s kolejovým rozvětvením s počtem vlaků za směnu 8,5 hod. do 25</t>
  </si>
  <si>
    <t>-1991163378</t>
  </si>
  <si>
    <t>033131001</t>
  </si>
  <si>
    <t>Provozní vlivy Organizační zajištění prací při zřizování a udržování BK kolejí a výhybek</t>
  </si>
  <si>
    <t>1854300826</t>
  </si>
  <si>
    <t>840</t>
  </si>
  <si>
    <t>905</t>
  </si>
  <si>
    <t>045002000</t>
  </si>
  <si>
    <t>Koordinační a kompletační činnost</t>
  </si>
  <si>
    <t>1547960826</t>
  </si>
  <si>
    <t>072002011</t>
  </si>
  <si>
    <t>Výluka silničního provozu se zajištěním objížďky</t>
  </si>
  <si>
    <t>ks</t>
  </si>
  <si>
    <t>1986921344</t>
  </si>
  <si>
    <t>RV324001</t>
  </si>
  <si>
    <t xml:space="preserve">Vytýčení kabelové trasy </t>
  </si>
  <si>
    <t>-1241551749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</si>
</sst>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4" fontId="31" fillId="0" borderId="12" xfId="0" applyNumberFormat="1" applyFont="1" applyBorder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4" fontId="22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4</v>
      </c>
      <c r="BV1" s="15" t="s">
        <v>5</v>
      </c>
    </row>
    <row r="2" spans="1:74" s="1" customFormat="1" ht="36.950000000000003" customHeight="1">
      <c r="AR2" s="240" t="s">
        <v>6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G4" s="22" t="s">
        <v>12</v>
      </c>
      <c r="BS4" s="16" t="s">
        <v>13</v>
      </c>
    </row>
    <row r="5" spans="1:74" s="1" customFormat="1" ht="12" customHeight="1">
      <c r="B5" s="19"/>
      <c r="D5" s="23" t="s">
        <v>14</v>
      </c>
      <c r="K5" s="224" t="s">
        <v>15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R5" s="19"/>
      <c r="BG5" s="221" t="s">
        <v>16</v>
      </c>
      <c r="BS5" s="16" t="s">
        <v>7</v>
      </c>
    </row>
    <row r="6" spans="1:74" s="1" customFormat="1" ht="36.950000000000003" customHeight="1">
      <c r="B6" s="19"/>
      <c r="D6" s="25" t="s">
        <v>17</v>
      </c>
      <c r="K6" s="226" t="s">
        <v>18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R6" s="19"/>
      <c r="BG6" s="222"/>
      <c r="BS6" s="16" t="s">
        <v>7</v>
      </c>
    </row>
    <row r="7" spans="1:74" s="1" customFormat="1" ht="12" customHeight="1">
      <c r="B7" s="19"/>
      <c r="D7" s="26" t="s">
        <v>19</v>
      </c>
      <c r="K7" s="24" t="s">
        <v>20</v>
      </c>
      <c r="AK7" s="26" t="s">
        <v>21</v>
      </c>
      <c r="AN7" s="24" t="s">
        <v>22</v>
      </c>
      <c r="AR7" s="19"/>
      <c r="BG7" s="222"/>
      <c r="BS7" s="16" t="s">
        <v>7</v>
      </c>
    </row>
    <row r="8" spans="1:74" s="1" customFormat="1" ht="12" customHeight="1">
      <c r="B8" s="19"/>
      <c r="D8" s="26" t="s">
        <v>23</v>
      </c>
      <c r="K8" s="24" t="s">
        <v>24</v>
      </c>
      <c r="AK8" s="26" t="s">
        <v>25</v>
      </c>
      <c r="AN8" s="27" t="s">
        <v>26</v>
      </c>
      <c r="AR8" s="19"/>
      <c r="BG8" s="222"/>
      <c r="BS8" s="16" t="s">
        <v>7</v>
      </c>
    </row>
    <row r="9" spans="1:74" s="1" customFormat="1" ht="14.45" customHeight="1">
      <c r="B9" s="19"/>
      <c r="AR9" s="19"/>
      <c r="BG9" s="222"/>
      <c r="BS9" s="16" t="s">
        <v>7</v>
      </c>
    </row>
    <row r="10" spans="1:74" s="1" customFormat="1" ht="12" customHeight="1">
      <c r="B10" s="19"/>
      <c r="D10" s="26" t="s">
        <v>27</v>
      </c>
      <c r="AK10" s="26" t="s">
        <v>28</v>
      </c>
      <c r="AN10" s="24" t="s">
        <v>29</v>
      </c>
      <c r="AR10" s="19"/>
      <c r="BG10" s="222"/>
      <c r="BS10" s="16" t="s">
        <v>7</v>
      </c>
    </row>
    <row r="11" spans="1:74" s="1" customFormat="1" ht="18.399999999999999" customHeight="1">
      <c r="B11" s="19"/>
      <c r="E11" s="24" t="s">
        <v>30</v>
      </c>
      <c r="AK11" s="26" t="s">
        <v>31</v>
      </c>
      <c r="AN11" s="24" t="s">
        <v>32</v>
      </c>
      <c r="AR11" s="19"/>
      <c r="BG11" s="222"/>
      <c r="BS11" s="16" t="s">
        <v>7</v>
      </c>
    </row>
    <row r="12" spans="1:74" s="1" customFormat="1" ht="6.95" customHeight="1">
      <c r="B12" s="19"/>
      <c r="AR12" s="19"/>
      <c r="BG12" s="222"/>
      <c r="BS12" s="16" t="s">
        <v>7</v>
      </c>
    </row>
    <row r="13" spans="1:74" s="1" customFormat="1" ht="12" customHeight="1">
      <c r="B13" s="19"/>
      <c r="D13" s="26" t="s">
        <v>33</v>
      </c>
      <c r="AK13" s="26" t="s">
        <v>28</v>
      </c>
      <c r="AN13" s="28" t="s">
        <v>34</v>
      </c>
      <c r="AR13" s="19"/>
      <c r="BG13" s="222"/>
      <c r="BS13" s="16" t="s">
        <v>7</v>
      </c>
    </row>
    <row r="14" spans="1:74" ht="12.75">
      <c r="B14" s="19"/>
      <c r="E14" s="227" t="s">
        <v>34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6" t="s">
        <v>31</v>
      </c>
      <c r="AN14" s="28" t="s">
        <v>34</v>
      </c>
      <c r="AR14" s="19"/>
      <c r="BG14" s="222"/>
      <c r="BS14" s="16" t="s">
        <v>7</v>
      </c>
    </row>
    <row r="15" spans="1:74" s="1" customFormat="1" ht="6.95" customHeight="1">
      <c r="B15" s="19"/>
      <c r="AR15" s="19"/>
      <c r="BG15" s="222"/>
      <c r="BS15" s="16" t="s">
        <v>3</v>
      </c>
    </row>
    <row r="16" spans="1:74" s="1" customFormat="1" ht="12" customHeight="1">
      <c r="B16" s="19"/>
      <c r="D16" s="26" t="s">
        <v>35</v>
      </c>
      <c r="AK16" s="26" t="s">
        <v>28</v>
      </c>
      <c r="AN16" s="24" t="s">
        <v>1</v>
      </c>
      <c r="AR16" s="19"/>
      <c r="BG16" s="222"/>
      <c r="BS16" s="16" t="s">
        <v>3</v>
      </c>
    </row>
    <row r="17" spans="1:71" s="1" customFormat="1" ht="18.399999999999999" customHeight="1">
      <c r="B17" s="19"/>
      <c r="E17" s="24" t="s">
        <v>36</v>
      </c>
      <c r="AK17" s="26" t="s">
        <v>31</v>
      </c>
      <c r="AN17" s="24" t="s">
        <v>1</v>
      </c>
      <c r="AR17" s="19"/>
      <c r="BG17" s="222"/>
      <c r="BS17" s="16" t="s">
        <v>4</v>
      </c>
    </row>
    <row r="18" spans="1:71" s="1" customFormat="1" ht="6.95" customHeight="1">
      <c r="B18" s="19"/>
      <c r="AR18" s="19"/>
      <c r="BG18" s="222"/>
      <c r="BS18" s="16" t="s">
        <v>7</v>
      </c>
    </row>
    <row r="19" spans="1:71" s="1" customFormat="1" ht="12" customHeight="1">
      <c r="B19" s="19"/>
      <c r="D19" s="26" t="s">
        <v>37</v>
      </c>
      <c r="AK19" s="26" t="s">
        <v>28</v>
      </c>
      <c r="AN19" s="24" t="s">
        <v>1</v>
      </c>
      <c r="AR19" s="19"/>
      <c r="BG19" s="222"/>
      <c r="BS19" s="16" t="s">
        <v>7</v>
      </c>
    </row>
    <row r="20" spans="1:71" s="1" customFormat="1" ht="18.399999999999999" customHeight="1">
      <c r="B20" s="19"/>
      <c r="E20" s="24" t="s">
        <v>36</v>
      </c>
      <c r="AK20" s="26" t="s">
        <v>31</v>
      </c>
      <c r="AN20" s="24" t="s">
        <v>1</v>
      </c>
      <c r="AR20" s="19"/>
      <c r="BG20" s="222"/>
      <c r="BS20" s="16" t="s">
        <v>4</v>
      </c>
    </row>
    <row r="21" spans="1:71" s="1" customFormat="1" ht="6.95" customHeight="1">
      <c r="B21" s="19"/>
      <c r="AR21" s="19"/>
      <c r="BG21" s="222"/>
    </row>
    <row r="22" spans="1:71" s="1" customFormat="1" ht="12" customHeight="1">
      <c r="B22" s="19"/>
      <c r="D22" s="26" t="s">
        <v>38</v>
      </c>
      <c r="AR22" s="19"/>
      <c r="BG22" s="222"/>
    </row>
    <row r="23" spans="1:71" s="1" customFormat="1" ht="16.5" customHeight="1">
      <c r="B23" s="19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19"/>
      <c r="BG23" s="222"/>
    </row>
    <row r="24" spans="1:71" s="1" customFormat="1" ht="6.95" customHeight="1">
      <c r="B24" s="19"/>
      <c r="AR24" s="19"/>
      <c r="BG24" s="222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G25" s="222"/>
    </row>
    <row r="26" spans="1:71" s="2" customFormat="1" ht="25.9" customHeight="1">
      <c r="A26" s="31"/>
      <c r="B26" s="32"/>
      <c r="C26" s="31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P26" s="31"/>
      <c r="AQ26" s="31"/>
      <c r="AR26" s="32"/>
      <c r="BG26" s="222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G27" s="222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2" t="s">
        <v>40</v>
      </c>
      <c r="M28" s="232"/>
      <c r="N28" s="232"/>
      <c r="O28" s="232"/>
      <c r="P28" s="232"/>
      <c r="Q28" s="31"/>
      <c r="R28" s="31"/>
      <c r="S28" s="31"/>
      <c r="T28" s="31"/>
      <c r="U28" s="31"/>
      <c r="V28" s="31"/>
      <c r="W28" s="232" t="s">
        <v>41</v>
      </c>
      <c r="X28" s="232"/>
      <c r="Y28" s="232"/>
      <c r="Z28" s="232"/>
      <c r="AA28" s="232"/>
      <c r="AB28" s="232"/>
      <c r="AC28" s="232"/>
      <c r="AD28" s="232"/>
      <c r="AE28" s="232"/>
      <c r="AF28" s="31"/>
      <c r="AG28" s="31"/>
      <c r="AH28" s="31"/>
      <c r="AI28" s="31"/>
      <c r="AJ28" s="31"/>
      <c r="AK28" s="232" t="s">
        <v>42</v>
      </c>
      <c r="AL28" s="232"/>
      <c r="AM28" s="232"/>
      <c r="AN28" s="232"/>
      <c r="AO28" s="232"/>
      <c r="AP28" s="31"/>
      <c r="AQ28" s="31"/>
      <c r="AR28" s="32"/>
      <c r="BG28" s="222"/>
    </row>
    <row r="29" spans="1:71" s="3" customFormat="1" ht="14.45" customHeight="1">
      <c r="B29" s="36"/>
      <c r="D29" s="26" t="s">
        <v>43</v>
      </c>
      <c r="F29" s="26" t="s">
        <v>44</v>
      </c>
      <c r="L29" s="235">
        <v>0.21</v>
      </c>
      <c r="M29" s="234"/>
      <c r="N29" s="234"/>
      <c r="O29" s="234"/>
      <c r="P29" s="234"/>
      <c r="W29" s="233">
        <f>ROUND(BB94,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ROUND(AX94, 2)</f>
        <v>0</v>
      </c>
      <c r="AL29" s="234"/>
      <c r="AM29" s="234"/>
      <c r="AN29" s="234"/>
      <c r="AO29" s="234"/>
      <c r="AR29" s="36"/>
      <c r="BG29" s="223"/>
    </row>
    <row r="30" spans="1:71" s="3" customFormat="1" ht="14.45" customHeight="1">
      <c r="B30" s="36"/>
      <c r="F30" s="26" t="s">
        <v>45</v>
      </c>
      <c r="L30" s="235">
        <v>0.15</v>
      </c>
      <c r="M30" s="234"/>
      <c r="N30" s="234"/>
      <c r="O30" s="234"/>
      <c r="P30" s="234"/>
      <c r="W30" s="233">
        <f>ROUND(BC94,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ROUND(AY94, 2)</f>
        <v>0</v>
      </c>
      <c r="AL30" s="234"/>
      <c r="AM30" s="234"/>
      <c r="AN30" s="234"/>
      <c r="AO30" s="234"/>
      <c r="AR30" s="36"/>
      <c r="BG30" s="223"/>
    </row>
    <row r="31" spans="1:71" s="3" customFormat="1" ht="14.45" hidden="1" customHeight="1">
      <c r="B31" s="36"/>
      <c r="F31" s="26" t="s">
        <v>46</v>
      </c>
      <c r="L31" s="235">
        <v>0.21</v>
      </c>
      <c r="M31" s="234"/>
      <c r="N31" s="234"/>
      <c r="O31" s="234"/>
      <c r="P31" s="234"/>
      <c r="W31" s="233">
        <f>ROUND(BD94,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6"/>
      <c r="BG31" s="223"/>
    </row>
    <row r="32" spans="1:71" s="3" customFormat="1" ht="14.45" hidden="1" customHeight="1">
      <c r="B32" s="36"/>
      <c r="F32" s="26" t="s">
        <v>47</v>
      </c>
      <c r="L32" s="235">
        <v>0.15</v>
      </c>
      <c r="M32" s="234"/>
      <c r="N32" s="234"/>
      <c r="O32" s="234"/>
      <c r="P32" s="234"/>
      <c r="W32" s="233">
        <f>ROUND(BE94,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6"/>
      <c r="BG32" s="223"/>
    </row>
    <row r="33" spans="1:59" s="3" customFormat="1" ht="14.45" hidden="1" customHeight="1">
      <c r="B33" s="36"/>
      <c r="F33" s="26" t="s">
        <v>48</v>
      </c>
      <c r="L33" s="235">
        <v>0</v>
      </c>
      <c r="M33" s="234"/>
      <c r="N33" s="234"/>
      <c r="O33" s="234"/>
      <c r="P33" s="234"/>
      <c r="W33" s="233">
        <f>ROUND(BF94,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6"/>
      <c r="BG33" s="223"/>
    </row>
    <row r="34" spans="1:59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G34" s="222"/>
    </row>
    <row r="35" spans="1:59" s="2" customFormat="1" ht="25.9" customHeight="1">
      <c r="A35" s="31"/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39" t="s">
        <v>51</v>
      </c>
      <c r="Y35" s="237"/>
      <c r="Z35" s="237"/>
      <c r="AA35" s="237"/>
      <c r="AB35" s="237"/>
      <c r="AC35" s="39"/>
      <c r="AD35" s="39"/>
      <c r="AE35" s="39"/>
      <c r="AF35" s="39"/>
      <c r="AG35" s="39"/>
      <c r="AH35" s="39"/>
      <c r="AI35" s="39"/>
      <c r="AJ35" s="39"/>
      <c r="AK35" s="236">
        <f>SUM(AK26:AK33)</f>
        <v>0</v>
      </c>
      <c r="AL35" s="237"/>
      <c r="AM35" s="237"/>
      <c r="AN35" s="237"/>
      <c r="AO35" s="238"/>
      <c r="AP35" s="37"/>
      <c r="AQ35" s="37"/>
      <c r="AR35" s="32"/>
      <c r="BG35" s="31"/>
    </row>
    <row r="36" spans="1:59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G36" s="31"/>
    </row>
    <row r="37" spans="1:59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G37" s="31"/>
    </row>
    <row r="38" spans="1:59" s="1" customFormat="1" ht="14.45" customHeight="1">
      <c r="B38" s="19"/>
      <c r="AR38" s="19"/>
    </row>
    <row r="39" spans="1:59" s="1" customFormat="1" ht="14.45" customHeight="1">
      <c r="B39" s="19"/>
      <c r="AR39" s="19"/>
    </row>
    <row r="40" spans="1:59" s="1" customFormat="1" ht="14.45" customHeight="1">
      <c r="B40" s="19"/>
      <c r="AR40" s="19"/>
    </row>
    <row r="41" spans="1:59" s="1" customFormat="1" ht="14.45" customHeight="1">
      <c r="B41" s="19"/>
      <c r="AR41" s="19"/>
    </row>
    <row r="42" spans="1:59" s="1" customFormat="1" ht="14.45" customHeight="1">
      <c r="B42" s="19"/>
      <c r="AR42" s="19"/>
    </row>
    <row r="43" spans="1:59" s="1" customFormat="1" ht="14.45" customHeight="1">
      <c r="B43" s="19"/>
      <c r="AR43" s="19"/>
    </row>
    <row r="44" spans="1:59" s="1" customFormat="1" ht="14.45" customHeight="1">
      <c r="B44" s="19"/>
      <c r="AR44" s="19"/>
    </row>
    <row r="45" spans="1:59" s="1" customFormat="1" ht="14.45" customHeight="1">
      <c r="B45" s="19"/>
      <c r="AR45" s="19"/>
    </row>
    <row r="46" spans="1:59" s="1" customFormat="1" ht="14.45" customHeight="1">
      <c r="B46" s="19"/>
      <c r="AR46" s="19"/>
    </row>
    <row r="47" spans="1:59" s="1" customFormat="1" ht="14.45" customHeight="1">
      <c r="B47" s="19"/>
      <c r="AR47" s="19"/>
    </row>
    <row r="48" spans="1:59" s="1" customFormat="1" ht="14.45" customHeight="1">
      <c r="B48" s="19"/>
      <c r="AR48" s="19"/>
    </row>
    <row r="49" spans="1:59" s="2" customFormat="1" ht="14.45" customHeight="1">
      <c r="B49" s="41"/>
      <c r="D49" s="42" t="s">
        <v>52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53</v>
      </c>
      <c r="AI49" s="43"/>
      <c r="AJ49" s="43"/>
      <c r="AK49" s="43"/>
      <c r="AL49" s="43"/>
      <c r="AM49" s="43"/>
      <c r="AN49" s="43"/>
      <c r="AO49" s="43"/>
      <c r="AR49" s="41"/>
    </row>
    <row r="50" spans="1:59" ht="11.25">
      <c r="B50" s="19"/>
      <c r="AR50" s="19"/>
    </row>
    <row r="51" spans="1:59" ht="11.25">
      <c r="B51" s="19"/>
      <c r="AR51" s="19"/>
    </row>
    <row r="52" spans="1:59" ht="11.25">
      <c r="B52" s="19"/>
      <c r="AR52" s="19"/>
    </row>
    <row r="53" spans="1:59" ht="11.25">
      <c r="B53" s="19"/>
      <c r="AR53" s="19"/>
    </row>
    <row r="54" spans="1:59" ht="11.25">
      <c r="B54" s="19"/>
      <c r="AR54" s="19"/>
    </row>
    <row r="55" spans="1:59" ht="11.25">
      <c r="B55" s="19"/>
      <c r="AR55" s="19"/>
    </row>
    <row r="56" spans="1:59" ht="11.25">
      <c r="B56" s="19"/>
      <c r="AR56" s="19"/>
    </row>
    <row r="57" spans="1:59" ht="11.25">
      <c r="B57" s="19"/>
      <c r="AR57" s="19"/>
    </row>
    <row r="58" spans="1:59" ht="11.25">
      <c r="B58" s="19"/>
      <c r="AR58" s="19"/>
    </row>
    <row r="59" spans="1:59" ht="11.25">
      <c r="B59" s="19"/>
      <c r="AR59" s="19"/>
    </row>
    <row r="60" spans="1:59" s="2" customFormat="1" ht="12.75">
      <c r="A60" s="31"/>
      <c r="B60" s="32"/>
      <c r="C60" s="31"/>
      <c r="D60" s="44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54</v>
      </c>
      <c r="AI60" s="34"/>
      <c r="AJ60" s="34"/>
      <c r="AK60" s="34"/>
      <c r="AL60" s="34"/>
      <c r="AM60" s="44" t="s">
        <v>55</v>
      </c>
      <c r="AN60" s="34"/>
      <c r="AO60" s="34"/>
      <c r="AP60" s="31"/>
      <c r="AQ60" s="31"/>
      <c r="AR60" s="32"/>
      <c r="BG60" s="31"/>
    </row>
    <row r="61" spans="1:59" ht="11.25">
      <c r="B61" s="19"/>
      <c r="AR61" s="19"/>
    </row>
    <row r="62" spans="1:59" ht="11.25">
      <c r="B62" s="19"/>
      <c r="AR62" s="19"/>
    </row>
    <row r="63" spans="1:59" ht="11.25">
      <c r="B63" s="19"/>
      <c r="AR63" s="19"/>
    </row>
    <row r="64" spans="1:59" s="2" customFormat="1" ht="12.75">
      <c r="A64" s="31"/>
      <c r="B64" s="32"/>
      <c r="C64" s="31"/>
      <c r="D64" s="42" t="s">
        <v>56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57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G64" s="31"/>
    </row>
    <row r="65" spans="1:59" ht="11.25">
      <c r="B65" s="19"/>
      <c r="AR65" s="19"/>
    </row>
    <row r="66" spans="1:59" ht="11.25">
      <c r="B66" s="19"/>
      <c r="AR66" s="19"/>
    </row>
    <row r="67" spans="1:59" ht="11.25">
      <c r="B67" s="19"/>
      <c r="AR67" s="19"/>
    </row>
    <row r="68" spans="1:59" ht="11.25">
      <c r="B68" s="19"/>
      <c r="AR68" s="19"/>
    </row>
    <row r="69" spans="1:59" ht="11.25">
      <c r="B69" s="19"/>
      <c r="AR69" s="19"/>
    </row>
    <row r="70" spans="1:59" ht="11.25">
      <c r="B70" s="19"/>
      <c r="AR70" s="19"/>
    </row>
    <row r="71" spans="1:59" ht="11.25">
      <c r="B71" s="19"/>
      <c r="AR71" s="19"/>
    </row>
    <row r="72" spans="1:59" ht="11.25">
      <c r="B72" s="19"/>
      <c r="AR72" s="19"/>
    </row>
    <row r="73" spans="1:59" ht="11.25">
      <c r="B73" s="19"/>
      <c r="AR73" s="19"/>
    </row>
    <row r="74" spans="1:59" ht="11.25">
      <c r="B74" s="19"/>
      <c r="AR74" s="19"/>
    </row>
    <row r="75" spans="1:59" s="2" customFormat="1" ht="12.75">
      <c r="A75" s="31"/>
      <c r="B75" s="32"/>
      <c r="C75" s="31"/>
      <c r="D75" s="44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54</v>
      </c>
      <c r="AI75" s="34"/>
      <c r="AJ75" s="34"/>
      <c r="AK75" s="34"/>
      <c r="AL75" s="34"/>
      <c r="AM75" s="44" t="s">
        <v>55</v>
      </c>
      <c r="AN75" s="34"/>
      <c r="AO75" s="34"/>
      <c r="AP75" s="31"/>
      <c r="AQ75" s="31"/>
      <c r="AR75" s="32"/>
      <c r="BG75" s="31"/>
    </row>
    <row r="76" spans="1:59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G76" s="31"/>
    </row>
    <row r="77" spans="1:59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G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G81" s="31"/>
    </row>
    <row r="82" spans="1:91" s="2" customFormat="1" ht="24.95" customHeight="1">
      <c r="A82" s="31"/>
      <c r="B82" s="32"/>
      <c r="C82" s="20" t="s">
        <v>58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G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G83" s="31"/>
    </row>
    <row r="84" spans="1:91" s="4" customFormat="1" ht="12" customHeight="1">
      <c r="B84" s="50"/>
      <c r="C84" s="26" t="s">
        <v>14</v>
      </c>
      <c r="L84" s="4" t="str">
        <f>K5</f>
        <v>63520216</v>
      </c>
      <c r="AR84" s="50"/>
    </row>
    <row r="85" spans="1:91" s="5" customFormat="1" ht="36.950000000000003" customHeight="1">
      <c r="B85" s="51"/>
      <c r="C85" s="52" t="s">
        <v>17</v>
      </c>
      <c r="L85" s="202" t="str">
        <f>K6</f>
        <v>Oprava staničních kolejí v žst. Bohumín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G86" s="31"/>
    </row>
    <row r="87" spans="1:91" s="2" customFormat="1" ht="12" customHeight="1">
      <c r="A87" s="31"/>
      <c r="B87" s="32"/>
      <c r="C87" s="26" t="s">
        <v>23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ŽST Bohumín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25</v>
      </c>
      <c r="AJ87" s="31"/>
      <c r="AK87" s="31"/>
      <c r="AL87" s="31"/>
      <c r="AM87" s="204" t="str">
        <f>IF(AN8= "","",AN8)</f>
        <v>12. 8. 2020</v>
      </c>
      <c r="AN87" s="204"/>
      <c r="AO87" s="31"/>
      <c r="AP87" s="31"/>
      <c r="AQ87" s="31"/>
      <c r="AR87" s="32"/>
      <c r="BG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G88" s="31"/>
    </row>
    <row r="89" spans="1:91" s="2" customFormat="1" ht="15.2" customHeight="1">
      <c r="A89" s="31"/>
      <c r="B89" s="32"/>
      <c r="C89" s="26" t="s">
        <v>27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Správa železnic s.o.,OŘ Ostrava,ST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35</v>
      </c>
      <c r="AJ89" s="31"/>
      <c r="AK89" s="31"/>
      <c r="AL89" s="31"/>
      <c r="AM89" s="205" t="str">
        <f>IF(E17="","",E17)</f>
        <v xml:space="preserve"> </v>
      </c>
      <c r="AN89" s="206"/>
      <c r="AO89" s="206"/>
      <c r="AP89" s="206"/>
      <c r="AQ89" s="31"/>
      <c r="AR89" s="32"/>
      <c r="AS89" s="207" t="s">
        <v>59</v>
      </c>
      <c r="AT89" s="208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6"/>
      <c r="BG89" s="31"/>
    </row>
    <row r="90" spans="1:91" s="2" customFormat="1" ht="15.2" customHeight="1">
      <c r="A90" s="31"/>
      <c r="B90" s="32"/>
      <c r="C90" s="26" t="s">
        <v>33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37</v>
      </c>
      <c r="AJ90" s="31"/>
      <c r="AK90" s="31"/>
      <c r="AL90" s="31"/>
      <c r="AM90" s="205" t="str">
        <f>IF(E20="","",E20)</f>
        <v xml:space="preserve"> </v>
      </c>
      <c r="AN90" s="206"/>
      <c r="AO90" s="206"/>
      <c r="AP90" s="206"/>
      <c r="AQ90" s="31"/>
      <c r="AR90" s="32"/>
      <c r="AS90" s="209"/>
      <c r="AT90" s="210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8"/>
      <c r="BG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09"/>
      <c r="AT91" s="210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8"/>
      <c r="BG91" s="31"/>
    </row>
    <row r="92" spans="1:91" s="2" customFormat="1" ht="29.25" customHeight="1">
      <c r="A92" s="31"/>
      <c r="B92" s="32"/>
      <c r="C92" s="211" t="s">
        <v>60</v>
      </c>
      <c r="D92" s="212"/>
      <c r="E92" s="212"/>
      <c r="F92" s="212"/>
      <c r="G92" s="212"/>
      <c r="H92" s="59"/>
      <c r="I92" s="214" t="s">
        <v>61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3" t="s">
        <v>62</v>
      </c>
      <c r="AH92" s="212"/>
      <c r="AI92" s="212"/>
      <c r="AJ92" s="212"/>
      <c r="AK92" s="212"/>
      <c r="AL92" s="212"/>
      <c r="AM92" s="212"/>
      <c r="AN92" s="214" t="s">
        <v>63</v>
      </c>
      <c r="AO92" s="212"/>
      <c r="AP92" s="215"/>
      <c r="AQ92" s="60" t="s">
        <v>64</v>
      </c>
      <c r="AR92" s="32"/>
      <c r="AS92" s="61" t="s">
        <v>65</v>
      </c>
      <c r="AT92" s="62" t="s">
        <v>66</v>
      </c>
      <c r="AU92" s="62" t="s">
        <v>67</v>
      </c>
      <c r="AV92" s="62" t="s">
        <v>68</v>
      </c>
      <c r="AW92" s="62" t="s">
        <v>69</v>
      </c>
      <c r="AX92" s="62" t="s">
        <v>70</v>
      </c>
      <c r="AY92" s="62" t="s">
        <v>71</v>
      </c>
      <c r="AZ92" s="62" t="s">
        <v>72</v>
      </c>
      <c r="BA92" s="62" t="s">
        <v>73</v>
      </c>
      <c r="BB92" s="62" t="s">
        <v>74</v>
      </c>
      <c r="BC92" s="62" t="s">
        <v>75</v>
      </c>
      <c r="BD92" s="62" t="s">
        <v>76</v>
      </c>
      <c r="BE92" s="62" t="s">
        <v>77</v>
      </c>
      <c r="BF92" s="63" t="s">
        <v>78</v>
      </c>
      <c r="BG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6"/>
      <c r="BG93" s="31"/>
    </row>
    <row r="94" spans="1:91" s="6" customFormat="1" ht="32.450000000000003" customHeight="1">
      <c r="B94" s="67"/>
      <c r="C94" s="68" t="s">
        <v>79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19">
        <f>ROUND(SUM(AG95:AG98),2)</f>
        <v>0</v>
      </c>
      <c r="AH94" s="219"/>
      <c r="AI94" s="219"/>
      <c r="AJ94" s="219"/>
      <c r="AK94" s="219"/>
      <c r="AL94" s="219"/>
      <c r="AM94" s="219"/>
      <c r="AN94" s="220">
        <f>SUM(AG94,AV94)</f>
        <v>0</v>
      </c>
      <c r="AO94" s="220"/>
      <c r="AP94" s="220"/>
      <c r="AQ94" s="71" t="s">
        <v>1</v>
      </c>
      <c r="AR94" s="67"/>
      <c r="AS94" s="72">
        <f>ROUND(SUM(AS95:AS98),2)</f>
        <v>0</v>
      </c>
      <c r="AT94" s="73">
        <f>ROUND(SUM(AT95:AT98),2)</f>
        <v>0</v>
      </c>
      <c r="AU94" s="74">
        <f>ROUND(SUM(AU95:AU98),2)</f>
        <v>0</v>
      </c>
      <c r="AV94" s="74">
        <f>ROUND(SUM(AX94:AY94),2)</f>
        <v>0</v>
      </c>
      <c r="AW94" s="75">
        <f>ROUND(SUM(AW95:AW98),5)</f>
        <v>0</v>
      </c>
      <c r="AX94" s="74">
        <f>ROUND(BB94*L29,2)</f>
        <v>0</v>
      </c>
      <c r="AY94" s="74">
        <f>ROUND(BC94*L30,2)</f>
        <v>0</v>
      </c>
      <c r="AZ94" s="74">
        <f>ROUND(BD94*L29,2)</f>
        <v>0</v>
      </c>
      <c r="BA94" s="74">
        <f>ROUND(BE94*L30,2)</f>
        <v>0</v>
      </c>
      <c r="BB94" s="74">
        <f>ROUND(SUM(BB95:BB98),2)</f>
        <v>0</v>
      </c>
      <c r="BC94" s="74">
        <f>ROUND(SUM(BC95:BC98),2)</f>
        <v>0</v>
      </c>
      <c r="BD94" s="74">
        <f>ROUND(SUM(BD95:BD98),2)</f>
        <v>0</v>
      </c>
      <c r="BE94" s="74">
        <f>ROUND(SUM(BE95:BE98),2)</f>
        <v>0</v>
      </c>
      <c r="BF94" s="76">
        <f>ROUND(SUM(BF95:BF98),2)</f>
        <v>0</v>
      </c>
      <c r="BS94" s="77" t="s">
        <v>80</v>
      </c>
      <c r="BT94" s="77" t="s">
        <v>81</v>
      </c>
      <c r="BU94" s="78" t="s">
        <v>82</v>
      </c>
      <c r="BV94" s="77" t="s">
        <v>83</v>
      </c>
      <c r="BW94" s="77" t="s">
        <v>5</v>
      </c>
      <c r="BX94" s="77" t="s">
        <v>84</v>
      </c>
      <c r="CL94" s="77" t="s">
        <v>20</v>
      </c>
    </row>
    <row r="95" spans="1:91" s="7" customFormat="1" ht="16.5" customHeight="1">
      <c r="A95" s="79" t="s">
        <v>85</v>
      </c>
      <c r="B95" s="80"/>
      <c r="C95" s="81"/>
      <c r="D95" s="216" t="s">
        <v>86</v>
      </c>
      <c r="E95" s="216"/>
      <c r="F95" s="216"/>
      <c r="G95" s="216"/>
      <c r="H95" s="216"/>
      <c r="I95" s="82"/>
      <c r="J95" s="216" t="s">
        <v>87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7">
        <f>'SO 01 - Oprava koleje č.93'!K32</f>
        <v>0</v>
      </c>
      <c r="AH95" s="218"/>
      <c r="AI95" s="218"/>
      <c r="AJ95" s="218"/>
      <c r="AK95" s="218"/>
      <c r="AL95" s="218"/>
      <c r="AM95" s="218"/>
      <c r="AN95" s="217">
        <f>SUM(AG95,AV95)</f>
        <v>0</v>
      </c>
      <c r="AO95" s="218"/>
      <c r="AP95" s="218"/>
      <c r="AQ95" s="83" t="s">
        <v>88</v>
      </c>
      <c r="AR95" s="80"/>
      <c r="AS95" s="84">
        <f>'SO 01 - Oprava koleje č.93'!K30</f>
        <v>0</v>
      </c>
      <c r="AT95" s="85">
        <f>'SO 01 - Oprava koleje č.93'!K31</f>
        <v>0</v>
      </c>
      <c r="AU95" s="85">
        <v>0</v>
      </c>
      <c r="AV95" s="85">
        <f>ROUND(SUM(AX95:AY95),2)</f>
        <v>0</v>
      </c>
      <c r="AW95" s="86">
        <f>'SO 01 - Oprava koleje č.93'!T119</f>
        <v>0</v>
      </c>
      <c r="AX95" s="85">
        <f>'SO 01 - Oprava koleje č.93'!K35</f>
        <v>0</v>
      </c>
      <c r="AY95" s="85">
        <f>'SO 01 - Oprava koleje č.93'!K36</f>
        <v>0</v>
      </c>
      <c r="AZ95" s="85">
        <f>'SO 01 - Oprava koleje č.93'!K37</f>
        <v>0</v>
      </c>
      <c r="BA95" s="85">
        <f>'SO 01 - Oprava koleje č.93'!K38</f>
        <v>0</v>
      </c>
      <c r="BB95" s="85">
        <f>'SO 01 - Oprava koleje č.93'!F35</f>
        <v>0</v>
      </c>
      <c r="BC95" s="85">
        <f>'SO 01 - Oprava koleje č.93'!F36</f>
        <v>0</v>
      </c>
      <c r="BD95" s="85">
        <f>'SO 01 - Oprava koleje č.93'!F37</f>
        <v>0</v>
      </c>
      <c r="BE95" s="85">
        <f>'SO 01 - Oprava koleje č.93'!F38</f>
        <v>0</v>
      </c>
      <c r="BF95" s="87">
        <f>'SO 01 - Oprava koleje č.93'!F39</f>
        <v>0</v>
      </c>
      <c r="BT95" s="88" t="s">
        <v>89</v>
      </c>
      <c r="BV95" s="88" t="s">
        <v>83</v>
      </c>
      <c r="BW95" s="88" t="s">
        <v>90</v>
      </c>
      <c r="BX95" s="88" t="s">
        <v>5</v>
      </c>
      <c r="CL95" s="88" t="s">
        <v>1</v>
      </c>
      <c r="CM95" s="88" t="s">
        <v>91</v>
      </c>
    </row>
    <row r="96" spans="1:91" s="7" customFormat="1" ht="16.5" customHeight="1">
      <c r="A96" s="79" t="s">
        <v>85</v>
      </c>
      <c r="B96" s="80"/>
      <c r="C96" s="81"/>
      <c r="D96" s="216" t="s">
        <v>92</v>
      </c>
      <c r="E96" s="216"/>
      <c r="F96" s="216"/>
      <c r="G96" s="216"/>
      <c r="H96" s="216"/>
      <c r="I96" s="82"/>
      <c r="J96" s="216" t="s">
        <v>93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7">
        <f>'SO 02 - Oprava koleje č.9...'!K32</f>
        <v>0</v>
      </c>
      <c r="AH96" s="218"/>
      <c r="AI96" s="218"/>
      <c r="AJ96" s="218"/>
      <c r="AK96" s="218"/>
      <c r="AL96" s="218"/>
      <c r="AM96" s="218"/>
      <c r="AN96" s="217">
        <f>SUM(AG96,AV96)</f>
        <v>0</v>
      </c>
      <c r="AO96" s="218"/>
      <c r="AP96" s="218"/>
      <c r="AQ96" s="83" t="s">
        <v>88</v>
      </c>
      <c r="AR96" s="80"/>
      <c r="AS96" s="84">
        <f>'SO 02 - Oprava koleje č.9...'!K30</f>
        <v>0</v>
      </c>
      <c r="AT96" s="85">
        <f>'SO 02 - Oprava koleje č.9...'!K31</f>
        <v>0</v>
      </c>
      <c r="AU96" s="85">
        <v>0</v>
      </c>
      <c r="AV96" s="85">
        <f>ROUND(SUM(AX96:AY96),2)</f>
        <v>0</v>
      </c>
      <c r="AW96" s="86">
        <f>'SO 02 - Oprava koleje č.9...'!T119</f>
        <v>0</v>
      </c>
      <c r="AX96" s="85">
        <f>'SO 02 - Oprava koleje č.9...'!K35</f>
        <v>0</v>
      </c>
      <c r="AY96" s="85">
        <f>'SO 02 - Oprava koleje č.9...'!K36</f>
        <v>0</v>
      </c>
      <c r="AZ96" s="85">
        <f>'SO 02 - Oprava koleje č.9...'!K37</f>
        <v>0</v>
      </c>
      <c r="BA96" s="85">
        <f>'SO 02 - Oprava koleje č.9...'!K38</f>
        <v>0</v>
      </c>
      <c r="BB96" s="85">
        <f>'SO 02 - Oprava koleje č.9...'!F35</f>
        <v>0</v>
      </c>
      <c r="BC96" s="85">
        <f>'SO 02 - Oprava koleje č.9...'!F36</f>
        <v>0</v>
      </c>
      <c r="BD96" s="85">
        <f>'SO 02 - Oprava koleje č.9...'!F37</f>
        <v>0</v>
      </c>
      <c r="BE96" s="85">
        <f>'SO 02 - Oprava koleje č.9...'!F38</f>
        <v>0</v>
      </c>
      <c r="BF96" s="87">
        <f>'SO 02 - Oprava koleje č.9...'!F39</f>
        <v>0</v>
      </c>
      <c r="BT96" s="88" t="s">
        <v>89</v>
      </c>
      <c r="BV96" s="88" t="s">
        <v>83</v>
      </c>
      <c r="BW96" s="88" t="s">
        <v>94</v>
      </c>
      <c r="BX96" s="88" t="s">
        <v>5</v>
      </c>
      <c r="CL96" s="88" t="s">
        <v>1</v>
      </c>
      <c r="CM96" s="88" t="s">
        <v>91</v>
      </c>
    </row>
    <row r="97" spans="1:91" s="7" customFormat="1" ht="16.5" customHeight="1">
      <c r="A97" s="79" t="s">
        <v>85</v>
      </c>
      <c r="B97" s="80"/>
      <c r="C97" s="81"/>
      <c r="D97" s="216" t="s">
        <v>95</v>
      </c>
      <c r="E97" s="216"/>
      <c r="F97" s="216"/>
      <c r="G97" s="216"/>
      <c r="H97" s="216"/>
      <c r="I97" s="82"/>
      <c r="J97" s="216" t="s">
        <v>96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7">
        <f>'SO 03 - SSZT'!K32</f>
        <v>0</v>
      </c>
      <c r="AH97" s="218"/>
      <c r="AI97" s="218"/>
      <c r="AJ97" s="218"/>
      <c r="AK97" s="218"/>
      <c r="AL97" s="218"/>
      <c r="AM97" s="218"/>
      <c r="AN97" s="217">
        <f>SUM(AG97,AV97)</f>
        <v>0</v>
      </c>
      <c r="AO97" s="218"/>
      <c r="AP97" s="218"/>
      <c r="AQ97" s="83" t="s">
        <v>88</v>
      </c>
      <c r="AR97" s="80"/>
      <c r="AS97" s="84">
        <f>'SO 03 - SSZT'!K30</f>
        <v>0</v>
      </c>
      <c r="AT97" s="85">
        <f>'SO 03 - SSZT'!K31</f>
        <v>0</v>
      </c>
      <c r="AU97" s="85">
        <v>0</v>
      </c>
      <c r="AV97" s="85">
        <f>ROUND(SUM(AX97:AY97),2)</f>
        <v>0</v>
      </c>
      <c r="AW97" s="86">
        <f>'SO 03 - SSZT'!T117</f>
        <v>0</v>
      </c>
      <c r="AX97" s="85">
        <f>'SO 03 - SSZT'!K35</f>
        <v>0</v>
      </c>
      <c r="AY97" s="85">
        <f>'SO 03 - SSZT'!K36</f>
        <v>0</v>
      </c>
      <c r="AZ97" s="85">
        <f>'SO 03 - SSZT'!K37</f>
        <v>0</v>
      </c>
      <c r="BA97" s="85">
        <f>'SO 03 - SSZT'!K38</f>
        <v>0</v>
      </c>
      <c r="BB97" s="85">
        <f>'SO 03 - SSZT'!F35</f>
        <v>0</v>
      </c>
      <c r="BC97" s="85">
        <f>'SO 03 - SSZT'!F36</f>
        <v>0</v>
      </c>
      <c r="BD97" s="85">
        <f>'SO 03 - SSZT'!F37</f>
        <v>0</v>
      </c>
      <c r="BE97" s="85">
        <f>'SO 03 - SSZT'!F38</f>
        <v>0</v>
      </c>
      <c r="BF97" s="87">
        <f>'SO 03 - SSZT'!F39</f>
        <v>0</v>
      </c>
      <c r="BT97" s="88" t="s">
        <v>89</v>
      </c>
      <c r="BV97" s="88" t="s">
        <v>83</v>
      </c>
      <c r="BW97" s="88" t="s">
        <v>97</v>
      </c>
      <c r="BX97" s="88" t="s">
        <v>5</v>
      </c>
      <c r="CL97" s="88" t="s">
        <v>20</v>
      </c>
      <c r="CM97" s="88" t="s">
        <v>91</v>
      </c>
    </row>
    <row r="98" spans="1:91" s="7" customFormat="1" ht="16.5" customHeight="1">
      <c r="A98" s="79" t="s">
        <v>85</v>
      </c>
      <c r="B98" s="80"/>
      <c r="C98" s="81"/>
      <c r="D98" s="216" t="s">
        <v>98</v>
      </c>
      <c r="E98" s="216"/>
      <c r="F98" s="216"/>
      <c r="G98" s="216"/>
      <c r="H98" s="216"/>
      <c r="I98" s="82"/>
      <c r="J98" s="216" t="s">
        <v>99</v>
      </c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7">
        <f>'VRN - spoupis VRN'!K32</f>
        <v>0</v>
      </c>
      <c r="AH98" s="218"/>
      <c r="AI98" s="218"/>
      <c r="AJ98" s="218"/>
      <c r="AK98" s="218"/>
      <c r="AL98" s="218"/>
      <c r="AM98" s="218"/>
      <c r="AN98" s="217">
        <f>SUM(AG98,AV98)</f>
        <v>0</v>
      </c>
      <c r="AO98" s="218"/>
      <c r="AP98" s="218"/>
      <c r="AQ98" s="83" t="s">
        <v>88</v>
      </c>
      <c r="AR98" s="80"/>
      <c r="AS98" s="89">
        <f>'VRN - spoupis VRN'!K30</f>
        <v>0</v>
      </c>
      <c r="AT98" s="90">
        <f>'VRN - spoupis VRN'!K31</f>
        <v>0</v>
      </c>
      <c r="AU98" s="90">
        <v>0</v>
      </c>
      <c r="AV98" s="90">
        <f>ROUND(SUM(AX98:AY98),2)</f>
        <v>0</v>
      </c>
      <c r="AW98" s="91">
        <f>'VRN - spoupis VRN'!T117</f>
        <v>0</v>
      </c>
      <c r="AX98" s="90">
        <f>'VRN - spoupis VRN'!K35</f>
        <v>0</v>
      </c>
      <c r="AY98" s="90">
        <f>'VRN - spoupis VRN'!K36</f>
        <v>0</v>
      </c>
      <c r="AZ98" s="90">
        <f>'VRN - spoupis VRN'!K37</f>
        <v>0</v>
      </c>
      <c r="BA98" s="90">
        <f>'VRN - spoupis VRN'!K38</f>
        <v>0</v>
      </c>
      <c r="BB98" s="90">
        <f>'VRN - spoupis VRN'!F35</f>
        <v>0</v>
      </c>
      <c r="BC98" s="90">
        <f>'VRN - spoupis VRN'!F36</f>
        <v>0</v>
      </c>
      <c r="BD98" s="90">
        <f>'VRN - spoupis VRN'!F37</f>
        <v>0</v>
      </c>
      <c r="BE98" s="90">
        <f>'VRN - spoupis VRN'!F38</f>
        <v>0</v>
      </c>
      <c r="BF98" s="92">
        <f>'VRN - spoupis VRN'!F39</f>
        <v>0</v>
      </c>
      <c r="BT98" s="88" t="s">
        <v>89</v>
      </c>
      <c r="BV98" s="88" t="s">
        <v>83</v>
      </c>
      <c r="BW98" s="88" t="s">
        <v>100</v>
      </c>
      <c r="BX98" s="88" t="s">
        <v>5</v>
      </c>
      <c r="CL98" s="88" t="s">
        <v>1</v>
      </c>
      <c r="CM98" s="88" t="s">
        <v>91</v>
      </c>
    </row>
    <row r="99" spans="1:91" s="2" customFormat="1" ht="30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</row>
    <row r="100" spans="1:9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</row>
  </sheetData>
  <mergeCells count="5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1 - Oprava koleje č.93'!C2" display="/"/>
    <hyperlink ref="A96" location="'SO 02 - Oprava koleje č.9...'!C2" display="/"/>
    <hyperlink ref="A97" location="'SO 03 - SSZT'!C2" display="/"/>
    <hyperlink ref="A98" location="'VRN - spoupis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0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6" t="s">
        <v>90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91</v>
      </c>
    </row>
    <row r="4" spans="1:46" s="1" customFormat="1" ht="24.95" customHeight="1">
      <c r="B4" s="19"/>
      <c r="D4" s="20" t="s">
        <v>101</v>
      </c>
      <c r="M4" s="19"/>
      <c r="N4" s="93" t="s">
        <v>11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6" t="s">
        <v>17</v>
      </c>
      <c r="M6" s="19"/>
    </row>
    <row r="7" spans="1:46" s="1" customFormat="1" ht="16.5" customHeight="1">
      <c r="B7" s="19"/>
      <c r="E7" s="241" t="str">
        <f>'Rekapitulace stavby'!K6</f>
        <v>Oprava staničních kolejí v žst. Bohumín</v>
      </c>
      <c r="F7" s="242"/>
      <c r="G7" s="242"/>
      <c r="H7" s="242"/>
      <c r="M7" s="19"/>
    </row>
    <row r="8" spans="1:46" s="2" customFormat="1" ht="12" customHeight="1">
      <c r="A8" s="31"/>
      <c r="B8" s="32"/>
      <c r="C8" s="31"/>
      <c r="D8" s="26" t="s">
        <v>102</v>
      </c>
      <c r="E8" s="31"/>
      <c r="F8" s="31"/>
      <c r="G8" s="31"/>
      <c r="H8" s="31"/>
      <c r="I8" s="31"/>
      <c r="J8" s="31"/>
      <c r="K8" s="31"/>
      <c r="L8" s="31"/>
      <c r="M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2" t="s">
        <v>103</v>
      </c>
      <c r="F9" s="243"/>
      <c r="G9" s="243"/>
      <c r="H9" s="243"/>
      <c r="I9" s="31"/>
      <c r="J9" s="31"/>
      <c r="K9" s="31"/>
      <c r="L9" s="31"/>
      <c r="M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21</v>
      </c>
      <c r="J11" s="24" t="s">
        <v>1</v>
      </c>
      <c r="K11" s="31"/>
      <c r="L11" s="31"/>
      <c r="M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23</v>
      </c>
      <c r="E12" s="31"/>
      <c r="F12" s="24" t="s">
        <v>24</v>
      </c>
      <c r="G12" s="31"/>
      <c r="H12" s="31"/>
      <c r="I12" s="26" t="s">
        <v>25</v>
      </c>
      <c r="J12" s="54" t="str">
        <f>'Rekapitulace stavby'!AN8</f>
        <v>12. 8. 2020</v>
      </c>
      <c r="K12" s="31"/>
      <c r="L12" s="31"/>
      <c r="M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27</v>
      </c>
      <c r="E14" s="31"/>
      <c r="F14" s="31"/>
      <c r="G14" s="31"/>
      <c r="H14" s="31"/>
      <c r="I14" s="26" t="s">
        <v>28</v>
      </c>
      <c r="J14" s="24" t="s">
        <v>29</v>
      </c>
      <c r="K14" s="31"/>
      <c r="L14" s="31"/>
      <c r="M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30</v>
      </c>
      <c r="F15" s="31"/>
      <c r="G15" s="31"/>
      <c r="H15" s="31"/>
      <c r="I15" s="26" t="s">
        <v>31</v>
      </c>
      <c r="J15" s="24" t="s">
        <v>32</v>
      </c>
      <c r="K15" s="31"/>
      <c r="L15" s="31"/>
      <c r="M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33</v>
      </c>
      <c r="E17" s="31"/>
      <c r="F17" s="31"/>
      <c r="G17" s="31"/>
      <c r="H17" s="31"/>
      <c r="I17" s="26" t="s">
        <v>28</v>
      </c>
      <c r="J17" s="27" t="str">
        <f>'Rekapitulace stavby'!AN13</f>
        <v>Vyplň údaj</v>
      </c>
      <c r="K17" s="31"/>
      <c r="L17" s="31"/>
      <c r="M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24"/>
      <c r="G18" s="224"/>
      <c r="H18" s="224"/>
      <c r="I18" s="26" t="s">
        <v>31</v>
      </c>
      <c r="J18" s="27" t="str">
        <f>'Rekapitulace stavby'!AN14</f>
        <v>Vyplň údaj</v>
      </c>
      <c r="K18" s="31"/>
      <c r="L18" s="31"/>
      <c r="M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35</v>
      </c>
      <c r="E20" s="31"/>
      <c r="F20" s="31"/>
      <c r="G20" s="31"/>
      <c r="H20" s="31"/>
      <c r="I20" s="26" t="s">
        <v>28</v>
      </c>
      <c r="J20" s="24" t="str">
        <f>IF('Rekapitulace stavby'!AN16="","",'Rekapitulace stavby'!AN16)</f>
        <v/>
      </c>
      <c r="K20" s="31"/>
      <c r="L20" s="31"/>
      <c r="M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31</v>
      </c>
      <c r="J21" s="24" t="str">
        <f>IF('Rekapitulace stavby'!AN17="","",'Rekapitulace stavby'!AN17)</f>
        <v/>
      </c>
      <c r="K21" s="31"/>
      <c r="L21" s="31"/>
      <c r="M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37</v>
      </c>
      <c r="E23" s="31"/>
      <c r="F23" s="31"/>
      <c r="G23" s="31"/>
      <c r="H23" s="31"/>
      <c r="I23" s="26" t="s">
        <v>28</v>
      </c>
      <c r="J23" s="24" t="str">
        <f>IF('Rekapitulace stavby'!AN19="","",'Rekapitulace stavby'!AN19)</f>
        <v/>
      </c>
      <c r="K23" s="31"/>
      <c r="L23" s="31"/>
      <c r="M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31</v>
      </c>
      <c r="J24" s="24" t="str">
        <f>IF('Rekapitulace stavby'!AN20="","",'Rekapitulace stavby'!AN20)</f>
        <v/>
      </c>
      <c r="K24" s="31"/>
      <c r="L24" s="31"/>
      <c r="M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38</v>
      </c>
      <c r="E26" s="31"/>
      <c r="F26" s="31"/>
      <c r="G26" s="31"/>
      <c r="H26" s="31"/>
      <c r="I26" s="31"/>
      <c r="J26" s="31"/>
      <c r="K26" s="31"/>
      <c r="L26" s="31"/>
      <c r="M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9" t="s">
        <v>1</v>
      </c>
      <c r="F27" s="229"/>
      <c r="G27" s="229"/>
      <c r="H27" s="229"/>
      <c r="I27" s="94"/>
      <c r="J27" s="94"/>
      <c r="K27" s="94"/>
      <c r="L27" s="94"/>
      <c r="M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65"/>
      <c r="M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2"/>
      <c r="C30" s="31"/>
      <c r="D30" s="31"/>
      <c r="E30" s="26" t="s">
        <v>104</v>
      </c>
      <c r="F30" s="31"/>
      <c r="G30" s="31"/>
      <c r="H30" s="31"/>
      <c r="I30" s="31"/>
      <c r="J30" s="31"/>
      <c r="K30" s="97">
        <f>I96</f>
        <v>0</v>
      </c>
      <c r="L30" s="31"/>
      <c r="M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6" t="s">
        <v>105</v>
      </c>
      <c r="F31" s="31"/>
      <c r="G31" s="31"/>
      <c r="H31" s="31"/>
      <c r="I31" s="31"/>
      <c r="J31" s="31"/>
      <c r="K31" s="97">
        <f>J96</f>
        <v>0</v>
      </c>
      <c r="L31" s="31"/>
      <c r="M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39</v>
      </c>
      <c r="E32" s="31"/>
      <c r="F32" s="31"/>
      <c r="G32" s="31"/>
      <c r="H32" s="31"/>
      <c r="I32" s="31"/>
      <c r="J32" s="31"/>
      <c r="K32" s="70">
        <f>ROUND(K119, 2)</f>
        <v>0</v>
      </c>
      <c r="L32" s="31"/>
      <c r="M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65"/>
      <c r="M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41</v>
      </c>
      <c r="G34" s="31"/>
      <c r="H34" s="31"/>
      <c r="I34" s="35" t="s">
        <v>40</v>
      </c>
      <c r="J34" s="31"/>
      <c r="K34" s="35" t="s">
        <v>42</v>
      </c>
      <c r="L34" s="31"/>
      <c r="M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43</v>
      </c>
      <c r="E35" s="26" t="s">
        <v>44</v>
      </c>
      <c r="F35" s="97">
        <f>ROUND((SUM(BE119:BE227)),  2)</f>
        <v>0</v>
      </c>
      <c r="G35" s="31"/>
      <c r="H35" s="31"/>
      <c r="I35" s="100">
        <v>0.21</v>
      </c>
      <c r="J35" s="31"/>
      <c r="K35" s="97">
        <f>ROUND(((SUM(BE119:BE227))*I35),  2)</f>
        <v>0</v>
      </c>
      <c r="L35" s="31"/>
      <c r="M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45</v>
      </c>
      <c r="F36" s="97">
        <f>ROUND((SUM(BF119:BF227)),  2)</f>
        <v>0</v>
      </c>
      <c r="G36" s="31"/>
      <c r="H36" s="31"/>
      <c r="I36" s="100">
        <v>0.15</v>
      </c>
      <c r="J36" s="31"/>
      <c r="K36" s="97">
        <f>ROUND(((SUM(BF119:BF227))*I36),  2)</f>
        <v>0</v>
      </c>
      <c r="L36" s="31"/>
      <c r="M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7">
        <f>ROUND((SUM(BG119:BG227)),  2)</f>
        <v>0</v>
      </c>
      <c r="G37" s="31"/>
      <c r="H37" s="31"/>
      <c r="I37" s="100">
        <v>0.21</v>
      </c>
      <c r="J37" s="31"/>
      <c r="K37" s="97">
        <f>0</f>
        <v>0</v>
      </c>
      <c r="L37" s="31"/>
      <c r="M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47</v>
      </c>
      <c r="F38" s="97">
        <f>ROUND((SUM(BH119:BH227)),  2)</f>
        <v>0</v>
      </c>
      <c r="G38" s="31"/>
      <c r="H38" s="31"/>
      <c r="I38" s="100">
        <v>0.15</v>
      </c>
      <c r="J38" s="31"/>
      <c r="K38" s="97">
        <f>0</f>
        <v>0</v>
      </c>
      <c r="L38" s="31"/>
      <c r="M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48</v>
      </c>
      <c r="F39" s="97">
        <f>ROUND((SUM(BI119:BI227)),  2)</f>
        <v>0</v>
      </c>
      <c r="G39" s="31"/>
      <c r="H39" s="31"/>
      <c r="I39" s="100">
        <v>0</v>
      </c>
      <c r="J39" s="31"/>
      <c r="K39" s="97">
        <f>0</f>
        <v>0</v>
      </c>
      <c r="L39" s="31"/>
      <c r="M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1"/>
      <c r="D41" s="102" t="s">
        <v>49</v>
      </c>
      <c r="E41" s="59"/>
      <c r="F41" s="59"/>
      <c r="G41" s="103" t="s">
        <v>50</v>
      </c>
      <c r="H41" s="104" t="s">
        <v>51</v>
      </c>
      <c r="I41" s="59"/>
      <c r="J41" s="59"/>
      <c r="K41" s="105">
        <f>SUM(K32:K39)</f>
        <v>0</v>
      </c>
      <c r="L41" s="106"/>
      <c r="M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1"/>
      <c r="D50" s="42" t="s">
        <v>52</v>
      </c>
      <c r="E50" s="43"/>
      <c r="F50" s="43"/>
      <c r="G50" s="42" t="s">
        <v>53</v>
      </c>
      <c r="H50" s="43"/>
      <c r="I50" s="43"/>
      <c r="J50" s="43"/>
      <c r="K50" s="43"/>
      <c r="L50" s="43"/>
      <c r="M50" s="41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1"/>
      <c r="B61" s="32"/>
      <c r="C61" s="31"/>
      <c r="D61" s="44" t="s">
        <v>54</v>
      </c>
      <c r="E61" s="34"/>
      <c r="F61" s="107" t="s">
        <v>55</v>
      </c>
      <c r="G61" s="44" t="s">
        <v>54</v>
      </c>
      <c r="H61" s="34"/>
      <c r="I61" s="34"/>
      <c r="J61" s="108" t="s">
        <v>55</v>
      </c>
      <c r="K61" s="34"/>
      <c r="L61" s="34"/>
      <c r="M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1"/>
      <c r="B65" s="32"/>
      <c r="C65" s="31"/>
      <c r="D65" s="42" t="s">
        <v>56</v>
      </c>
      <c r="E65" s="45"/>
      <c r="F65" s="45"/>
      <c r="G65" s="42" t="s">
        <v>57</v>
      </c>
      <c r="H65" s="45"/>
      <c r="I65" s="45"/>
      <c r="J65" s="45"/>
      <c r="K65" s="45"/>
      <c r="L65" s="45"/>
      <c r="M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1"/>
      <c r="B76" s="32"/>
      <c r="C76" s="31"/>
      <c r="D76" s="44" t="s">
        <v>54</v>
      </c>
      <c r="E76" s="34"/>
      <c r="F76" s="107" t="s">
        <v>55</v>
      </c>
      <c r="G76" s="44" t="s">
        <v>54</v>
      </c>
      <c r="H76" s="34"/>
      <c r="I76" s="34"/>
      <c r="J76" s="108" t="s">
        <v>55</v>
      </c>
      <c r="K76" s="34"/>
      <c r="L76" s="34"/>
      <c r="M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106</v>
      </c>
      <c r="D82" s="31"/>
      <c r="E82" s="31"/>
      <c r="F82" s="31"/>
      <c r="G82" s="31"/>
      <c r="H82" s="31"/>
      <c r="I82" s="31"/>
      <c r="J82" s="31"/>
      <c r="K82" s="31"/>
      <c r="L82" s="31"/>
      <c r="M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31"/>
      <c r="M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1" t="str">
        <f>E7</f>
        <v>Oprava staničních kolejí v žst. Bohumín</v>
      </c>
      <c r="F85" s="242"/>
      <c r="G85" s="242"/>
      <c r="H85" s="242"/>
      <c r="I85" s="31"/>
      <c r="J85" s="31"/>
      <c r="K85" s="31"/>
      <c r="L85" s="31"/>
      <c r="M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102</v>
      </c>
      <c r="D86" s="31"/>
      <c r="E86" s="31"/>
      <c r="F86" s="31"/>
      <c r="G86" s="31"/>
      <c r="H86" s="31"/>
      <c r="I86" s="31"/>
      <c r="J86" s="31"/>
      <c r="K86" s="31"/>
      <c r="L86" s="31"/>
      <c r="M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2" t="str">
        <f>E9</f>
        <v>SO 01 - Oprava koleje č.93</v>
      </c>
      <c r="F87" s="243"/>
      <c r="G87" s="243"/>
      <c r="H87" s="243"/>
      <c r="I87" s="31"/>
      <c r="J87" s="31"/>
      <c r="K87" s="31"/>
      <c r="L87" s="31"/>
      <c r="M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23</v>
      </c>
      <c r="D89" s="31"/>
      <c r="E89" s="31"/>
      <c r="F89" s="24" t="str">
        <f>F12</f>
        <v>ŽST Bohumín</v>
      </c>
      <c r="G89" s="31"/>
      <c r="H89" s="31"/>
      <c r="I89" s="26" t="s">
        <v>25</v>
      </c>
      <c r="J89" s="54" t="str">
        <f>IF(J12="","",J12)</f>
        <v>12. 8. 2020</v>
      </c>
      <c r="K89" s="31"/>
      <c r="L89" s="31"/>
      <c r="M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27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35</v>
      </c>
      <c r="J91" s="29" t="str">
        <f>E21</f>
        <v xml:space="preserve"> </v>
      </c>
      <c r="K91" s="31"/>
      <c r="L91" s="31"/>
      <c r="M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1"/>
      <c r="E92" s="31"/>
      <c r="F92" s="24" t="str">
        <f>IF(E18="","",E18)</f>
        <v>Vyplň údaj</v>
      </c>
      <c r="G92" s="31"/>
      <c r="H92" s="31"/>
      <c r="I92" s="26" t="s">
        <v>37</v>
      </c>
      <c r="J92" s="29" t="str">
        <f>E24</f>
        <v xml:space="preserve"> </v>
      </c>
      <c r="K92" s="31"/>
      <c r="L92" s="31"/>
      <c r="M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107</v>
      </c>
      <c r="D94" s="101"/>
      <c r="E94" s="101"/>
      <c r="F94" s="101"/>
      <c r="G94" s="101"/>
      <c r="H94" s="101"/>
      <c r="I94" s="110" t="s">
        <v>108</v>
      </c>
      <c r="J94" s="110" t="s">
        <v>109</v>
      </c>
      <c r="K94" s="110" t="s">
        <v>110</v>
      </c>
      <c r="L94" s="101"/>
      <c r="M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111</v>
      </c>
      <c r="D96" s="31"/>
      <c r="E96" s="31"/>
      <c r="F96" s="31"/>
      <c r="G96" s="31"/>
      <c r="H96" s="31"/>
      <c r="I96" s="70">
        <f t="shared" ref="I96:J98" si="0">Q119</f>
        <v>0</v>
      </c>
      <c r="J96" s="70">
        <f t="shared" si="0"/>
        <v>0</v>
      </c>
      <c r="K96" s="70">
        <f>K119</f>
        <v>0</v>
      </c>
      <c r="L96" s="31"/>
      <c r="M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112</v>
      </c>
    </row>
    <row r="97" spans="1:31" s="9" customFormat="1" ht="24.95" customHeight="1">
      <c r="B97" s="112"/>
      <c r="D97" s="113" t="s">
        <v>113</v>
      </c>
      <c r="E97" s="114"/>
      <c r="F97" s="114"/>
      <c r="G97" s="114"/>
      <c r="H97" s="114"/>
      <c r="I97" s="115">
        <f t="shared" si="0"/>
        <v>0</v>
      </c>
      <c r="J97" s="115">
        <f t="shared" si="0"/>
        <v>0</v>
      </c>
      <c r="K97" s="115">
        <f>K120</f>
        <v>0</v>
      </c>
      <c r="M97" s="112"/>
    </row>
    <row r="98" spans="1:31" s="10" customFormat="1" ht="19.899999999999999" customHeight="1">
      <c r="B98" s="116"/>
      <c r="D98" s="117" t="s">
        <v>114</v>
      </c>
      <c r="E98" s="118"/>
      <c r="F98" s="118"/>
      <c r="G98" s="118"/>
      <c r="H98" s="118"/>
      <c r="I98" s="119">
        <f t="shared" si="0"/>
        <v>0</v>
      </c>
      <c r="J98" s="119">
        <f t="shared" si="0"/>
        <v>0</v>
      </c>
      <c r="K98" s="119">
        <f>K121</f>
        <v>0</v>
      </c>
      <c r="M98" s="116"/>
    </row>
    <row r="99" spans="1:31" s="9" customFormat="1" ht="24.95" customHeight="1">
      <c r="B99" s="112"/>
      <c r="D99" s="113" t="s">
        <v>115</v>
      </c>
      <c r="E99" s="114"/>
      <c r="F99" s="114"/>
      <c r="G99" s="114"/>
      <c r="H99" s="114"/>
      <c r="I99" s="115">
        <f>Q184</f>
        <v>0</v>
      </c>
      <c r="J99" s="115">
        <f>R184</f>
        <v>0</v>
      </c>
      <c r="K99" s="115">
        <f>K184</f>
        <v>0</v>
      </c>
      <c r="M99" s="112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116</v>
      </c>
      <c r="D106" s="31"/>
      <c r="E106" s="31"/>
      <c r="F106" s="31"/>
      <c r="G106" s="31"/>
      <c r="H106" s="31"/>
      <c r="I106" s="31"/>
      <c r="J106" s="31"/>
      <c r="K106" s="31"/>
      <c r="L106" s="31"/>
      <c r="M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17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41" t="str">
        <f>E7</f>
        <v>Oprava staničních kolejí v žst. Bohumín</v>
      </c>
      <c r="F109" s="242"/>
      <c r="G109" s="242"/>
      <c r="H109" s="242"/>
      <c r="I109" s="31"/>
      <c r="J109" s="31"/>
      <c r="K109" s="31"/>
      <c r="L109" s="31"/>
      <c r="M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102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02" t="str">
        <f>E9</f>
        <v>SO 01 - Oprava koleje č.93</v>
      </c>
      <c r="F111" s="243"/>
      <c r="G111" s="243"/>
      <c r="H111" s="243"/>
      <c r="I111" s="31"/>
      <c r="J111" s="31"/>
      <c r="K111" s="31"/>
      <c r="L111" s="31"/>
      <c r="M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23</v>
      </c>
      <c r="D113" s="31"/>
      <c r="E113" s="31"/>
      <c r="F113" s="24" t="str">
        <f>F12</f>
        <v>ŽST Bohumín</v>
      </c>
      <c r="G113" s="31"/>
      <c r="H113" s="31"/>
      <c r="I113" s="26" t="s">
        <v>25</v>
      </c>
      <c r="J113" s="54" t="str">
        <f>IF(J12="","",J12)</f>
        <v>12. 8. 2020</v>
      </c>
      <c r="K113" s="31"/>
      <c r="L113" s="31"/>
      <c r="M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27</v>
      </c>
      <c r="D115" s="31"/>
      <c r="E115" s="31"/>
      <c r="F115" s="24" t="str">
        <f>E15</f>
        <v>Správa železnic s.o.,OŘ Ostrava,ST Ostrava</v>
      </c>
      <c r="G115" s="31"/>
      <c r="H115" s="31"/>
      <c r="I115" s="26" t="s">
        <v>35</v>
      </c>
      <c r="J115" s="29" t="str">
        <f>E21</f>
        <v xml:space="preserve"> </v>
      </c>
      <c r="K115" s="31"/>
      <c r="L115" s="31"/>
      <c r="M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33</v>
      </c>
      <c r="D116" s="31"/>
      <c r="E116" s="31"/>
      <c r="F116" s="24" t="str">
        <f>IF(E18="","",E18)</f>
        <v>Vyplň údaj</v>
      </c>
      <c r="G116" s="31"/>
      <c r="H116" s="31"/>
      <c r="I116" s="26" t="s">
        <v>37</v>
      </c>
      <c r="J116" s="29" t="str">
        <f>E24</f>
        <v xml:space="preserve"> </v>
      </c>
      <c r="K116" s="31"/>
      <c r="L116" s="31"/>
      <c r="M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20"/>
      <c r="B118" s="121"/>
      <c r="C118" s="122" t="s">
        <v>117</v>
      </c>
      <c r="D118" s="123" t="s">
        <v>64</v>
      </c>
      <c r="E118" s="123" t="s">
        <v>60</v>
      </c>
      <c r="F118" s="123" t="s">
        <v>61</v>
      </c>
      <c r="G118" s="123" t="s">
        <v>118</v>
      </c>
      <c r="H118" s="123" t="s">
        <v>119</v>
      </c>
      <c r="I118" s="123" t="s">
        <v>120</v>
      </c>
      <c r="J118" s="123" t="s">
        <v>121</v>
      </c>
      <c r="K118" s="123" t="s">
        <v>110</v>
      </c>
      <c r="L118" s="124" t="s">
        <v>122</v>
      </c>
      <c r="M118" s="125"/>
      <c r="N118" s="61" t="s">
        <v>1</v>
      </c>
      <c r="O118" s="62" t="s">
        <v>43</v>
      </c>
      <c r="P118" s="62" t="s">
        <v>123</v>
      </c>
      <c r="Q118" s="62" t="s">
        <v>124</v>
      </c>
      <c r="R118" s="62" t="s">
        <v>125</v>
      </c>
      <c r="S118" s="62" t="s">
        <v>126</v>
      </c>
      <c r="T118" s="62" t="s">
        <v>127</v>
      </c>
      <c r="U118" s="62" t="s">
        <v>128</v>
      </c>
      <c r="V118" s="62" t="s">
        <v>129</v>
      </c>
      <c r="W118" s="62" t="s">
        <v>130</v>
      </c>
      <c r="X118" s="63" t="s">
        <v>131</v>
      </c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1"/>
      <c r="B119" s="32"/>
      <c r="C119" s="68" t="s">
        <v>132</v>
      </c>
      <c r="D119" s="31"/>
      <c r="E119" s="31"/>
      <c r="F119" s="31"/>
      <c r="G119" s="31"/>
      <c r="H119" s="31"/>
      <c r="I119" s="31"/>
      <c r="J119" s="31"/>
      <c r="K119" s="126">
        <f>BK119</f>
        <v>0</v>
      </c>
      <c r="L119" s="31"/>
      <c r="M119" s="32"/>
      <c r="N119" s="64"/>
      <c r="O119" s="55"/>
      <c r="P119" s="65"/>
      <c r="Q119" s="127">
        <f>Q120+Q184</f>
        <v>0</v>
      </c>
      <c r="R119" s="127">
        <f>R120+R184</f>
        <v>0</v>
      </c>
      <c r="S119" s="65"/>
      <c r="T119" s="128">
        <f>T120+T184</f>
        <v>0</v>
      </c>
      <c r="U119" s="65"/>
      <c r="V119" s="128">
        <f>V120+V184</f>
        <v>3313.6438799999992</v>
      </c>
      <c r="W119" s="65"/>
      <c r="X119" s="129">
        <f>X120+X184</f>
        <v>20.808</v>
      </c>
      <c r="Y119" s="31"/>
      <c r="Z119" s="31"/>
      <c r="AA119" s="31"/>
      <c r="AB119" s="31"/>
      <c r="AC119" s="31"/>
      <c r="AD119" s="31"/>
      <c r="AE119" s="31"/>
      <c r="AT119" s="16" t="s">
        <v>80</v>
      </c>
      <c r="AU119" s="16" t="s">
        <v>112</v>
      </c>
      <c r="BK119" s="130">
        <f>BK120+BK184</f>
        <v>0</v>
      </c>
    </row>
    <row r="120" spans="1:65" s="12" customFormat="1" ht="25.9" customHeight="1">
      <c r="B120" s="131"/>
      <c r="D120" s="132" t="s">
        <v>80</v>
      </c>
      <c r="E120" s="133" t="s">
        <v>133</v>
      </c>
      <c r="F120" s="133" t="s">
        <v>134</v>
      </c>
      <c r="I120" s="134"/>
      <c r="J120" s="134"/>
      <c r="K120" s="135">
        <f>BK120</f>
        <v>0</v>
      </c>
      <c r="M120" s="131"/>
      <c r="N120" s="136"/>
      <c r="O120" s="137"/>
      <c r="P120" s="137"/>
      <c r="Q120" s="138">
        <f>Q121</f>
        <v>0</v>
      </c>
      <c r="R120" s="138">
        <f>R121</f>
        <v>0</v>
      </c>
      <c r="S120" s="137"/>
      <c r="T120" s="139">
        <f>T121</f>
        <v>0</v>
      </c>
      <c r="U120" s="137"/>
      <c r="V120" s="139">
        <f>V121</f>
        <v>3313.6438799999992</v>
      </c>
      <c r="W120" s="137"/>
      <c r="X120" s="140">
        <f>X121</f>
        <v>20.808</v>
      </c>
      <c r="AR120" s="132" t="s">
        <v>89</v>
      </c>
      <c r="AT120" s="141" t="s">
        <v>80</v>
      </c>
      <c r="AU120" s="141" t="s">
        <v>81</v>
      </c>
      <c r="AY120" s="132" t="s">
        <v>135</v>
      </c>
      <c r="BK120" s="142">
        <f>BK121</f>
        <v>0</v>
      </c>
    </row>
    <row r="121" spans="1:65" s="12" customFormat="1" ht="22.9" customHeight="1">
      <c r="B121" s="131"/>
      <c r="D121" s="132" t="s">
        <v>80</v>
      </c>
      <c r="E121" s="143" t="s">
        <v>136</v>
      </c>
      <c r="F121" s="143" t="s">
        <v>137</v>
      </c>
      <c r="I121" s="134"/>
      <c r="J121" s="134"/>
      <c r="K121" s="144">
        <f>BK121</f>
        <v>0</v>
      </c>
      <c r="M121" s="131"/>
      <c r="N121" s="136"/>
      <c r="O121" s="137"/>
      <c r="P121" s="137"/>
      <c r="Q121" s="138">
        <f>SUM(Q122:Q183)</f>
        <v>0</v>
      </c>
      <c r="R121" s="138">
        <f>SUM(R122:R183)</f>
        <v>0</v>
      </c>
      <c r="S121" s="137"/>
      <c r="T121" s="139">
        <f>SUM(T122:T183)</f>
        <v>0</v>
      </c>
      <c r="U121" s="137"/>
      <c r="V121" s="139">
        <f>SUM(V122:V183)</f>
        <v>3313.6438799999992</v>
      </c>
      <c r="W121" s="137"/>
      <c r="X121" s="140">
        <f>SUM(X122:X183)</f>
        <v>20.808</v>
      </c>
      <c r="AR121" s="132" t="s">
        <v>89</v>
      </c>
      <c r="AT121" s="141" t="s">
        <v>80</v>
      </c>
      <c r="AU121" s="141" t="s">
        <v>89</v>
      </c>
      <c r="AY121" s="132" t="s">
        <v>135</v>
      </c>
      <c r="BK121" s="142">
        <f>SUM(BK122:BK183)</f>
        <v>0</v>
      </c>
    </row>
    <row r="122" spans="1:65" s="2" customFormat="1" ht="24.2" customHeight="1">
      <c r="A122" s="31"/>
      <c r="B122" s="145"/>
      <c r="C122" s="146" t="s">
        <v>89</v>
      </c>
      <c r="D122" s="146" t="s">
        <v>138</v>
      </c>
      <c r="E122" s="147" t="s">
        <v>139</v>
      </c>
      <c r="F122" s="148" t="s">
        <v>140</v>
      </c>
      <c r="G122" s="149" t="s">
        <v>141</v>
      </c>
      <c r="H122" s="150">
        <v>2000</v>
      </c>
      <c r="I122" s="151"/>
      <c r="J122" s="151"/>
      <c r="K122" s="152">
        <f>ROUND(P122*H122,2)</f>
        <v>0</v>
      </c>
      <c r="L122" s="148" t="s">
        <v>142</v>
      </c>
      <c r="M122" s="32"/>
      <c r="N122" s="153" t="s">
        <v>1</v>
      </c>
      <c r="O122" s="154" t="s">
        <v>44</v>
      </c>
      <c r="P122" s="155">
        <f>I122+J122</f>
        <v>0</v>
      </c>
      <c r="Q122" s="155">
        <f>ROUND(I122*H122,2)</f>
        <v>0</v>
      </c>
      <c r="R122" s="155">
        <f>ROUND(J122*H122,2)</f>
        <v>0</v>
      </c>
      <c r="S122" s="57"/>
      <c r="T122" s="156">
        <f>S122*H122</f>
        <v>0</v>
      </c>
      <c r="U122" s="156">
        <v>0</v>
      </c>
      <c r="V122" s="156">
        <f>U122*H122</f>
        <v>0</v>
      </c>
      <c r="W122" s="156">
        <v>0</v>
      </c>
      <c r="X122" s="157">
        <f>W122*H122</f>
        <v>0</v>
      </c>
      <c r="Y122" s="31"/>
      <c r="Z122" s="31"/>
      <c r="AA122" s="31"/>
      <c r="AB122" s="31"/>
      <c r="AC122" s="31"/>
      <c r="AD122" s="31"/>
      <c r="AE122" s="31"/>
      <c r="AR122" s="158" t="s">
        <v>143</v>
      </c>
      <c r="AT122" s="158" t="s">
        <v>138</v>
      </c>
      <c r="AU122" s="158" t="s">
        <v>91</v>
      </c>
      <c r="AY122" s="16" t="s">
        <v>135</v>
      </c>
      <c r="BE122" s="159">
        <f>IF(O122="základní",K122,0)</f>
        <v>0</v>
      </c>
      <c r="BF122" s="159">
        <f>IF(O122="snížená",K122,0)</f>
        <v>0</v>
      </c>
      <c r="BG122" s="159">
        <f>IF(O122="zákl. přenesená",K122,0)</f>
        <v>0</v>
      </c>
      <c r="BH122" s="159">
        <f>IF(O122="sníž. přenesená",K122,0)</f>
        <v>0</v>
      </c>
      <c r="BI122" s="159">
        <f>IF(O122="nulová",K122,0)</f>
        <v>0</v>
      </c>
      <c r="BJ122" s="16" t="s">
        <v>89</v>
      </c>
      <c r="BK122" s="159">
        <f>ROUND(P122*H122,2)</f>
        <v>0</v>
      </c>
      <c r="BL122" s="16" t="s">
        <v>143</v>
      </c>
      <c r="BM122" s="158" t="s">
        <v>144</v>
      </c>
    </row>
    <row r="123" spans="1:65" s="2" customFormat="1" ht="24.2" customHeight="1">
      <c r="A123" s="31"/>
      <c r="B123" s="145"/>
      <c r="C123" s="146" t="s">
        <v>91</v>
      </c>
      <c r="D123" s="146" t="s">
        <v>138</v>
      </c>
      <c r="E123" s="147" t="s">
        <v>145</v>
      </c>
      <c r="F123" s="148" t="s">
        <v>146</v>
      </c>
      <c r="G123" s="149" t="s">
        <v>141</v>
      </c>
      <c r="H123" s="150">
        <v>1008</v>
      </c>
      <c r="I123" s="151"/>
      <c r="J123" s="151"/>
      <c r="K123" s="152">
        <f>ROUND(P123*H123,2)</f>
        <v>0</v>
      </c>
      <c r="L123" s="148" t="s">
        <v>142</v>
      </c>
      <c r="M123" s="32"/>
      <c r="N123" s="153" t="s">
        <v>1</v>
      </c>
      <c r="O123" s="154" t="s">
        <v>44</v>
      </c>
      <c r="P123" s="155">
        <f>I123+J123</f>
        <v>0</v>
      </c>
      <c r="Q123" s="155">
        <f>ROUND(I123*H123,2)</f>
        <v>0</v>
      </c>
      <c r="R123" s="155">
        <f>ROUND(J123*H123,2)</f>
        <v>0</v>
      </c>
      <c r="S123" s="57"/>
      <c r="T123" s="156">
        <f>S123*H123</f>
        <v>0</v>
      </c>
      <c r="U123" s="156">
        <v>0</v>
      </c>
      <c r="V123" s="156">
        <f>U123*H123</f>
        <v>0</v>
      </c>
      <c r="W123" s="156">
        <v>0</v>
      </c>
      <c r="X123" s="157">
        <f>W123*H123</f>
        <v>0</v>
      </c>
      <c r="Y123" s="31"/>
      <c r="Z123" s="31"/>
      <c r="AA123" s="31"/>
      <c r="AB123" s="31"/>
      <c r="AC123" s="31"/>
      <c r="AD123" s="31"/>
      <c r="AE123" s="31"/>
      <c r="AR123" s="158" t="s">
        <v>143</v>
      </c>
      <c r="AT123" s="158" t="s">
        <v>138</v>
      </c>
      <c r="AU123" s="158" t="s">
        <v>91</v>
      </c>
      <c r="AY123" s="16" t="s">
        <v>135</v>
      </c>
      <c r="BE123" s="159">
        <f>IF(O123="základní",K123,0)</f>
        <v>0</v>
      </c>
      <c r="BF123" s="159">
        <f>IF(O123="snížená",K123,0)</f>
        <v>0</v>
      </c>
      <c r="BG123" s="159">
        <f>IF(O123="zákl. přenesená",K123,0)</f>
        <v>0</v>
      </c>
      <c r="BH123" s="159">
        <f>IF(O123="sníž. přenesená",K123,0)</f>
        <v>0</v>
      </c>
      <c r="BI123" s="159">
        <f>IF(O123="nulová",K123,0)</f>
        <v>0</v>
      </c>
      <c r="BJ123" s="16" t="s">
        <v>89</v>
      </c>
      <c r="BK123" s="159">
        <f>ROUND(P123*H123,2)</f>
        <v>0</v>
      </c>
      <c r="BL123" s="16" t="s">
        <v>143</v>
      </c>
      <c r="BM123" s="158" t="s">
        <v>147</v>
      </c>
    </row>
    <row r="124" spans="1:65" s="13" customFormat="1" ht="11.25">
      <c r="B124" s="160"/>
      <c r="D124" s="161" t="s">
        <v>148</v>
      </c>
      <c r="E124" s="162" t="s">
        <v>1</v>
      </c>
      <c r="F124" s="163" t="s">
        <v>149</v>
      </c>
      <c r="H124" s="164">
        <v>1008</v>
      </c>
      <c r="I124" s="165"/>
      <c r="J124" s="165"/>
      <c r="M124" s="160"/>
      <c r="N124" s="166"/>
      <c r="O124" s="167"/>
      <c r="P124" s="167"/>
      <c r="Q124" s="167"/>
      <c r="R124" s="167"/>
      <c r="S124" s="167"/>
      <c r="T124" s="167"/>
      <c r="U124" s="167"/>
      <c r="V124" s="167"/>
      <c r="W124" s="167"/>
      <c r="X124" s="168"/>
      <c r="AT124" s="162" t="s">
        <v>148</v>
      </c>
      <c r="AU124" s="162" t="s">
        <v>91</v>
      </c>
      <c r="AV124" s="13" t="s">
        <v>91</v>
      </c>
      <c r="AW124" s="13" t="s">
        <v>4</v>
      </c>
      <c r="AX124" s="13" t="s">
        <v>89</v>
      </c>
      <c r="AY124" s="162" t="s">
        <v>135</v>
      </c>
    </row>
    <row r="125" spans="1:65" s="2" customFormat="1" ht="24.2" customHeight="1">
      <c r="A125" s="31"/>
      <c r="B125" s="145"/>
      <c r="C125" s="146" t="s">
        <v>150</v>
      </c>
      <c r="D125" s="146" t="s">
        <v>138</v>
      </c>
      <c r="E125" s="147" t="s">
        <v>151</v>
      </c>
      <c r="F125" s="148" t="s">
        <v>152</v>
      </c>
      <c r="G125" s="149" t="s">
        <v>153</v>
      </c>
      <c r="H125" s="150">
        <v>150</v>
      </c>
      <c r="I125" s="151"/>
      <c r="J125" s="151"/>
      <c r="K125" s="152">
        <f>ROUND(P125*H125,2)</f>
        <v>0</v>
      </c>
      <c r="L125" s="148" t="s">
        <v>142</v>
      </c>
      <c r="M125" s="32"/>
      <c r="N125" s="153" t="s">
        <v>1</v>
      </c>
      <c r="O125" s="154" t="s">
        <v>44</v>
      </c>
      <c r="P125" s="155">
        <f>I125+J125</f>
        <v>0</v>
      </c>
      <c r="Q125" s="155">
        <f>ROUND(I125*H125,2)</f>
        <v>0</v>
      </c>
      <c r="R125" s="155">
        <f>ROUND(J125*H125,2)</f>
        <v>0</v>
      </c>
      <c r="S125" s="57"/>
      <c r="T125" s="156">
        <f>S125*H125</f>
        <v>0</v>
      </c>
      <c r="U125" s="156">
        <v>1.7</v>
      </c>
      <c r="V125" s="156">
        <f>U125*H125</f>
        <v>255</v>
      </c>
      <c r="W125" s="156">
        <v>0</v>
      </c>
      <c r="X125" s="157">
        <f>W125*H125</f>
        <v>0</v>
      </c>
      <c r="Y125" s="31"/>
      <c r="Z125" s="31"/>
      <c r="AA125" s="31"/>
      <c r="AB125" s="31"/>
      <c r="AC125" s="31"/>
      <c r="AD125" s="31"/>
      <c r="AE125" s="31"/>
      <c r="AR125" s="158" t="s">
        <v>143</v>
      </c>
      <c r="AT125" s="158" t="s">
        <v>138</v>
      </c>
      <c r="AU125" s="158" t="s">
        <v>91</v>
      </c>
      <c r="AY125" s="16" t="s">
        <v>135</v>
      </c>
      <c r="BE125" s="159">
        <f>IF(O125="základní",K125,0)</f>
        <v>0</v>
      </c>
      <c r="BF125" s="159">
        <f>IF(O125="snížená",K125,0)</f>
        <v>0</v>
      </c>
      <c r="BG125" s="159">
        <f>IF(O125="zákl. přenesená",K125,0)</f>
        <v>0</v>
      </c>
      <c r="BH125" s="159">
        <f>IF(O125="sníž. přenesená",K125,0)</f>
        <v>0</v>
      </c>
      <c r="BI125" s="159">
        <f>IF(O125="nulová",K125,0)</f>
        <v>0</v>
      </c>
      <c r="BJ125" s="16" t="s">
        <v>89</v>
      </c>
      <c r="BK125" s="159">
        <f>ROUND(P125*H125,2)</f>
        <v>0</v>
      </c>
      <c r="BL125" s="16" t="s">
        <v>143</v>
      </c>
      <c r="BM125" s="158" t="s">
        <v>154</v>
      </c>
    </row>
    <row r="126" spans="1:65" s="2" customFormat="1" ht="24.2" customHeight="1">
      <c r="A126" s="31"/>
      <c r="B126" s="145"/>
      <c r="C126" s="146" t="s">
        <v>143</v>
      </c>
      <c r="D126" s="146" t="s">
        <v>138</v>
      </c>
      <c r="E126" s="147" t="s">
        <v>155</v>
      </c>
      <c r="F126" s="148" t="s">
        <v>156</v>
      </c>
      <c r="G126" s="149" t="s">
        <v>157</v>
      </c>
      <c r="H126" s="150">
        <v>0.84</v>
      </c>
      <c r="I126" s="151"/>
      <c r="J126" s="151"/>
      <c r="K126" s="152">
        <f>ROUND(P126*H126,2)</f>
        <v>0</v>
      </c>
      <c r="L126" s="148" t="s">
        <v>142</v>
      </c>
      <c r="M126" s="32"/>
      <c r="N126" s="153" t="s">
        <v>1</v>
      </c>
      <c r="O126" s="154" t="s">
        <v>44</v>
      </c>
      <c r="P126" s="155">
        <f>I126+J126</f>
        <v>0</v>
      </c>
      <c r="Q126" s="155">
        <f>ROUND(I126*H126,2)</f>
        <v>0</v>
      </c>
      <c r="R126" s="155">
        <f>ROUND(J126*H126,2)</f>
        <v>0</v>
      </c>
      <c r="S126" s="57"/>
      <c r="T126" s="156">
        <f>S126*H126</f>
        <v>0</v>
      </c>
      <c r="U126" s="156">
        <v>0</v>
      </c>
      <c r="V126" s="156">
        <f>U126*H126</f>
        <v>0</v>
      </c>
      <c r="W126" s="156">
        <v>0</v>
      </c>
      <c r="X126" s="157">
        <f>W126*H126</f>
        <v>0</v>
      </c>
      <c r="Y126" s="31"/>
      <c r="Z126" s="31"/>
      <c r="AA126" s="31"/>
      <c r="AB126" s="31"/>
      <c r="AC126" s="31"/>
      <c r="AD126" s="31"/>
      <c r="AE126" s="31"/>
      <c r="AR126" s="158" t="s">
        <v>143</v>
      </c>
      <c r="AT126" s="158" t="s">
        <v>138</v>
      </c>
      <c r="AU126" s="158" t="s">
        <v>91</v>
      </c>
      <c r="AY126" s="16" t="s">
        <v>135</v>
      </c>
      <c r="BE126" s="159">
        <f>IF(O126="základní",K126,0)</f>
        <v>0</v>
      </c>
      <c r="BF126" s="159">
        <f>IF(O126="snížená",K126,0)</f>
        <v>0</v>
      </c>
      <c r="BG126" s="159">
        <f>IF(O126="zákl. přenesená",K126,0)</f>
        <v>0</v>
      </c>
      <c r="BH126" s="159">
        <f>IF(O126="sníž. přenesená",K126,0)</f>
        <v>0</v>
      </c>
      <c r="BI126" s="159">
        <f>IF(O126="nulová",K126,0)</f>
        <v>0</v>
      </c>
      <c r="BJ126" s="16" t="s">
        <v>89</v>
      </c>
      <c r="BK126" s="159">
        <f>ROUND(P126*H126,2)</f>
        <v>0</v>
      </c>
      <c r="BL126" s="16" t="s">
        <v>143</v>
      </c>
      <c r="BM126" s="158" t="s">
        <v>158</v>
      </c>
    </row>
    <row r="127" spans="1:65" s="2" customFormat="1" ht="24.2" customHeight="1">
      <c r="A127" s="31"/>
      <c r="B127" s="145"/>
      <c r="C127" s="146" t="s">
        <v>136</v>
      </c>
      <c r="D127" s="146" t="s">
        <v>138</v>
      </c>
      <c r="E127" s="147" t="s">
        <v>159</v>
      </c>
      <c r="F127" s="148" t="s">
        <v>160</v>
      </c>
      <c r="G127" s="149" t="s">
        <v>153</v>
      </c>
      <c r="H127" s="150">
        <v>519.20000000000005</v>
      </c>
      <c r="I127" s="151"/>
      <c r="J127" s="151"/>
      <c r="K127" s="152">
        <f>ROUND(P127*H127,2)</f>
        <v>0</v>
      </c>
      <c r="L127" s="148" t="s">
        <v>142</v>
      </c>
      <c r="M127" s="32"/>
      <c r="N127" s="153" t="s">
        <v>1</v>
      </c>
      <c r="O127" s="154" t="s">
        <v>44</v>
      </c>
      <c r="P127" s="155">
        <f>I127+J127</f>
        <v>0</v>
      </c>
      <c r="Q127" s="155">
        <f>ROUND(I127*H127,2)</f>
        <v>0</v>
      </c>
      <c r="R127" s="155">
        <f>ROUND(J127*H127,2)</f>
        <v>0</v>
      </c>
      <c r="S127" s="57"/>
      <c r="T127" s="156">
        <f>S127*H127</f>
        <v>0</v>
      </c>
      <c r="U127" s="156">
        <v>1.8</v>
      </c>
      <c r="V127" s="156">
        <f>U127*H127</f>
        <v>934.56000000000006</v>
      </c>
      <c r="W127" s="156">
        <v>0</v>
      </c>
      <c r="X127" s="157">
        <f>W127*H127</f>
        <v>0</v>
      </c>
      <c r="Y127" s="31"/>
      <c r="Z127" s="31"/>
      <c r="AA127" s="31"/>
      <c r="AB127" s="31"/>
      <c r="AC127" s="31"/>
      <c r="AD127" s="31"/>
      <c r="AE127" s="31"/>
      <c r="AR127" s="158" t="s">
        <v>143</v>
      </c>
      <c r="AT127" s="158" t="s">
        <v>138</v>
      </c>
      <c r="AU127" s="158" t="s">
        <v>91</v>
      </c>
      <c r="AY127" s="16" t="s">
        <v>135</v>
      </c>
      <c r="BE127" s="159">
        <f>IF(O127="základní",K127,0)</f>
        <v>0</v>
      </c>
      <c r="BF127" s="159">
        <f>IF(O127="snížená",K127,0)</f>
        <v>0</v>
      </c>
      <c r="BG127" s="159">
        <f>IF(O127="zákl. přenesená",K127,0)</f>
        <v>0</v>
      </c>
      <c r="BH127" s="159">
        <f>IF(O127="sníž. přenesená",K127,0)</f>
        <v>0</v>
      </c>
      <c r="BI127" s="159">
        <f>IF(O127="nulová",K127,0)</f>
        <v>0</v>
      </c>
      <c r="BJ127" s="16" t="s">
        <v>89</v>
      </c>
      <c r="BK127" s="159">
        <f>ROUND(P127*H127,2)</f>
        <v>0</v>
      </c>
      <c r="BL127" s="16" t="s">
        <v>143</v>
      </c>
      <c r="BM127" s="158" t="s">
        <v>161</v>
      </c>
    </row>
    <row r="128" spans="1:65" s="13" customFormat="1" ht="11.25">
      <c r="B128" s="160"/>
      <c r="D128" s="161" t="s">
        <v>148</v>
      </c>
      <c r="E128" s="162" t="s">
        <v>1</v>
      </c>
      <c r="F128" s="163" t="s">
        <v>162</v>
      </c>
      <c r="H128" s="164">
        <v>319.2</v>
      </c>
      <c r="I128" s="165"/>
      <c r="J128" s="165"/>
      <c r="M128" s="160"/>
      <c r="N128" s="166"/>
      <c r="O128" s="167"/>
      <c r="P128" s="167"/>
      <c r="Q128" s="167"/>
      <c r="R128" s="167"/>
      <c r="S128" s="167"/>
      <c r="T128" s="167"/>
      <c r="U128" s="167"/>
      <c r="V128" s="167"/>
      <c r="W128" s="167"/>
      <c r="X128" s="168"/>
      <c r="AT128" s="162" t="s">
        <v>148</v>
      </c>
      <c r="AU128" s="162" t="s">
        <v>91</v>
      </c>
      <c r="AV128" s="13" t="s">
        <v>91</v>
      </c>
      <c r="AW128" s="13" t="s">
        <v>4</v>
      </c>
      <c r="AX128" s="13" t="s">
        <v>81</v>
      </c>
      <c r="AY128" s="162" t="s">
        <v>135</v>
      </c>
    </row>
    <row r="129" spans="1:65" s="13" customFormat="1" ht="11.25">
      <c r="B129" s="160"/>
      <c r="D129" s="161" t="s">
        <v>148</v>
      </c>
      <c r="E129" s="162" t="s">
        <v>1</v>
      </c>
      <c r="F129" s="163" t="s">
        <v>163</v>
      </c>
      <c r="H129" s="164">
        <v>200</v>
      </c>
      <c r="I129" s="165"/>
      <c r="J129" s="165"/>
      <c r="M129" s="160"/>
      <c r="N129" s="166"/>
      <c r="O129" s="167"/>
      <c r="P129" s="167"/>
      <c r="Q129" s="167"/>
      <c r="R129" s="167"/>
      <c r="S129" s="167"/>
      <c r="T129" s="167"/>
      <c r="U129" s="167"/>
      <c r="V129" s="167"/>
      <c r="W129" s="167"/>
      <c r="X129" s="168"/>
      <c r="AT129" s="162" t="s">
        <v>148</v>
      </c>
      <c r="AU129" s="162" t="s">
        <v>91</v>
      </c>
      <c r="AV129" s="13" t="s">
        <v>91</v>
      </c>
      <c r="AW129" s="13" t="s">
        <v>4</v>
      </c>
      <c r="AX129" s="13" t="s">
        <v>81</v>
      </c>
      <c r="AY129" s="162" t="s">
        <v>135</v>
      </c>
    </row>
    <row r="130" spans="1:65" s="14" customFormat="1" ht="11.25">
      <c r="B130" s="169"/>
      <c r="D130" s="161" t="s">
        <v>148</v>
      </c>
      <c r="E130" s="170" t="s">
        <v>1</v>
      </c>
      <c r="F130" s="171" t="s">
        <v>164</v>
      </c>
      <c r="H130" s="172">
        <v>519.20000000000005</v>
      </c>
      <c r="I130" s="173"/>
      <c r="J130" s="173"/>
      <c r="M130" s="169"/>
      <c r="N130" s="174"/>
      <c r="O130" s="175"/>
      <c r="P130" s="175"/>
      <c r="Q130" s="175"/>
      <c r="R130" s="175"/>
      <c r="S130" s="175"/>
      <c r="T130" s="175"/>
      <c r="U130" s="175"/>
      <c r="V130" s="175"/>
      <c r="W130" s="175"/>
      <c r="X130" s="176"/>
      <c r="AT130" s="170" t="s">
        <v>148</v>
      </c>
      <c r="AU130" s="170" t="s">
        <v>91</v>
      </c>
      <c r="AV130" s="14" t="s">
        <v>143</v>
      </c>
      <c r="AW130" s="14" t="s">
        <v>4</v>
      </c>
      <c r="AX130" s="14" t="s">
        <v>89</v>
      </c>
      <c r="AY130" s="170" t="s">
        <v>135</v>
      </c>
    </row>
    <row r="131" spans="1:65" s="2" customFormat="1" ht="24.2" customHeight="1">
      <c r="A131" s="31"/>
      <c r="B131" s="145"/>
      <c r="C131" s="146" t="s">
        <v>165</v>
      </c>
      <c r="D131" s="146" t="s">
        <v>138</v>
      </c>
      <c r="E131" s="147" t="s">
        <v>166</v>
      </c>
      <c r="F131" s="148" t="s">
        <v>167</v>
      </c>
      <c r="G131" s="149" t="s">
        <v>157</v>
      </c>
      <c r="H131" s="150">
        <v>0.84</v>
      </c>
      <c r="I131" s="151"/>
      <c r="J131" s="151"/>
      <c r="K131" s="152">
        <f>ROUND(P131*H131,2)</f>
        <v>0</v>
      </c>
      <c r="L131" s="148" t="s">
        <v>142</v>
      </c>
      <c r="M131" s="32"/>
      <c r="N131" s="153" t="s">
        <v>1</v>
      </c>
      <c r="O131" s="154" t="s">
        <v>44</v>
      </c>
      <c r="P131" s="155">
        <f>I131+J131</f>
        <v>0</v>
      </c>
      <c r="Q131" s="155">
        <f>ROUND(I131*H131,2)</f>
        <v>0</v>
      </c>
      <c r="R131" s="155">
        <f>ROUND(J131*H131,2)</f>
        <v>0</v>
      </c>
      <c r="S131" s="57"/>
      <c r="T131" s="156">
        <f>S131*H131</f>
        <v>0</v>
      </c>
      <c r="U131" s="156">
        <v>0</v>
      </c>
      <c r="V131" s="156">
        <f>U131*H131</f>
        <v>0</v>
      </c>
      <c r="W131" s="156">
        <v>0</v>
      </c>
      <c r="X131" s="157">
        <f>W131*H131</f>
        <v>0</v>
      </c>
      <c r="Y131" s="31"/>
      <c r="Z131" s="31"/>
      <c r="AA131" s="31"/>
      <c r="AB131" s="31"/>
      <c r="AC131" s="31"/>
      <c r="AD131" s="31"/>
      <c r="AE131" s="31"/>
      <c r="AR131" s="158" t="s">
        <v>143</v>
      </c>
      <c r="AT131" s="158" t="s">
        <v>138</v>
      </c>
      <c r="AU131" s="158" t="s">
        <v>91</v>
      </c>
      <c r="AY131" s="16" t="s">
        <v>135</v>
      </c>
      <c r="BE131" s="159">
        <f>IF(O131="základní",K131,0)</f>
        <v>0</v>
      </c>
      <c r="BF131" s="159">
        <f>IF(O131="snížená",K131,0)</f>
        <v>0</v>
      </c>
      <c r="BG131" s="159">
        <f>IF(O131="zákl. přenesená",K131,0)</f>
        <v>0</v>
      </c>
      <c r="BH131" s="159">
        <f>IF(O131="sníž. přenesená",K131,0)</f>
        <v>0</v>
      </c>
      <c r="BI131" s="159">
        <f>IF(O131="nulová",K131,0)</f>
        <v>0</v>
      </c>
      <c r="BJ131" s="16" t="s">
        <v>89</v>
      </c>
      <c r="BK131" s="159">
        <f>ROUND(P131*H131,2)</f>
        <v>0</v>
      </c>
      <c r="BL131" s="16" t="s">
        <v>143</v>
      </c>
      <c r="BM131" s="158" t="s">
        <v>168</v>
      </c>
    </row>
    <row r="132" spans="1:65" s="2" customFormat="1" ht="19.5">
      <c r="A132" s="31"/>
      <c r="B132" s="32"/>
      <c r="C132" s="31"/>
      <c r="D132" s="161" t="s">
        <v>169</v>
      </c>
      <c r="E132" s="31"/>
      <c r="F132" s="177" t="s">
        <v>170</v>
      </c>
      <c r="G132" s="31"/>
      <c r="H132" s="31"/>
      <c r="I132" s="178"/>
      <c r="J132" s="178"/>
      <c r="K132" s="31"/>
      <c r="L132" s="31"/>
      <c r="M132" s="32"/>
      <c r="N132" s="179"/>
      <c r="O132" s="180"/>
      <c r="P132" s="57"/>
      <c r="Q132" s="57"/>
      <c r="R132" s="57"/>
      <c r="S132" s="57"/>
      <c r="T132" s="57"/>
      <c r="U132" s="57"/>
      <c r="V132" s="57"/>
      <c r="W132" s="57"/>
      <c r="X132" s="58"/>
      <c r="Y132" s="31"/>
      <c r="Z132" s="31"/>
      <c r="AA132" s="31"/>
      <c r="AB132" s="31"/>
      <c r="AC132" s="31"/>
      <c r="AD132" s="31"/>
      <c r="AE132" s="31"/>
      <c r="AT132" s="16" t="s">
        <v>169</v>
      </c>
      <c r="AU132" s="16" t="s">
        <v>91</v>
      </c>
    </row>
    <row r="133" spans="1:65" s="2" customFormat="1" ht="24.2" customHeight="1">
      <c r="A133" s="31"/>
      <c r="B133" s="145"/>
      <c r="C133" s="146" t="s">
        <v>171</v>
      </c>
      <c r="D133" s="146" t="s">
        <v>138</v>
      </c>
      <c r="E133" s="147" t="s">
        <v>172</v>
      </c>
      <c r="F133" s="148" t="s">
        <v>173</v>
      </c>
      <c r="G133" s="149" t="s">
        <v>174</v>
      </c>
      <c r="H133" s="150">
        <v>200</v>
      </c>
      <c r="I133" s="151"/>
      <c r="J133" s="151"/>
      <c r="K133" s="152">
        <f>ROUND(P133*H133,2)</f>
        <v>0</v>
      </c>
      <c r="L133" s="148" t="s">
        <v>142</v>
      </c>
      <c r="M133" s="32"/>
      <c r="N133" s="153" t="s">
        <v>1</v>
      </c>
      <c r="O133" s="154" t="s">
        <v>44</v>
      </c>
      <c r="P133" s="155">
        <f>I133+J133</f>
        <v>0</v>
      </c>
      <c r="Q133" s="155">
        <f>ROUND(I133*H133,2)</f>
        <v>0</v>
      </c>
      <c r="R133" s="155">
        <f>ROUND(J133*H133,2)</f>
        <v>0</v>
      </c>
      <c r="S133" s="57"/>
      <c r="T133" s="156">
        <f>S133*H133</f>
        <v>0</v>
      </c>
      <c r="U133" s="156">
        <v>0</v>
      </c>
      <c r="V133" s="156">
        <f>U133*H133</f>
        <v>0</v>
      </c>
      <c r="W133" s="156">
        <v>0</v>
      </c>
      <c r="X133" s="157">
        <f>W133*H133</f>
        <v>0</v>
      </c>
      <c r="Y133" s="31"/>
      <c r="Z133" s="31"/>
      <c r="AA133" s="31"/>
      <c r="AB133" s="31"/>
      <c r="AC133" s="31"/>
      <c r="AD133" s="31"/>
      <c r="AE133" s="31"/>
      <c r="AR133" s="158" t="s">
        <v>143</v>
      </c>
      <c r="AT133" s="158" t="s">
        <v>138</v>
      </c>
      <c r="AU133" s="158" t="s">
        <v>91</v>
      </c>
      <c r="AY133" s="16" t="s">
        <v>135</v>
      </c>
      <c r="BE133" s="159">
        <f>IF(O133="základní",K133,0)</f>
        <v>0</v>
      </c>
      <c r="BF133" s="159">
        <f>IF(O133="snížená",K133,0)</f>
        <v>0</v>
      </c>
      <c r="BG133" s="159">
        <f>IF(O133="zákl. přenesená",K133,0)</f>
        <v>0</v>
      </c>
      <c r="BH133" s="159">
        <f>IF(O133="sníž. přenesená",K133,0)</f>
        <v>0</v>
      </c>
      <c r="BI133" s="159">
        <f>IF(O133="nulová",K133,0)</f>
        <v>0</v>
      </c>
      <c r="BJ133" s="16" t="s">
        <v>89</v>
      </c>
      <c r="BK133" s="159">
        <f>ROUND(P133*H133,2)</f>
        <v>0</v>
      </c>
      <c r="BL133" s="16" t="s">
        <v>143</v>
      </c>
      <c r="BM133" s="158" t="s">
        <v>175</v>
      </c>
    </row>
    <row r="134" spans="1:65" s="2" customFormat="1" ht="19.5">
      <c r="A134" s="31"/>
      <c r="B134" s="32"/>
      <c r="C134" s="31"/>
      <c r="D134" s="161" t="s">
        <v>169</v>
      </c>
      <c r="E134" s="31"/>
      <c r="F134" s="177" t="s">
        <v>176</v>
      </c>
      <c r="G134" s="31"/>
      <c r="H134" s="31"/>
      <c r="I134" s="178"/>
      <c r="J134" s="178"/>
      <c r="K134" s="31"/>
      <c r="L134" s="31"/>
      <c r="M134" s="32"/>
      <c r="N134" s="179"/>
      <c r="O134" s="180"/>
      <c r="P134" s="57"/>
      <c r="Q134" s="57"/>
      <c r="R134" s="57"/>
      <c r="S134" s="57"/>
      <c r="T134" s="57"/>
      <c r="U134" s="57"/>
      <c r="V134" s="57"/>
      <c r="W134" s="57"/>
      <c r="X134" s="58"/>
      <c r="Y134" s="31"/>
      <c r="Z134" s="31"/>
      <c r="AA134" s="31"/>
      <c r="AB134" s="31"/>
      <c r="AC134" s="31"/>
      <c r="AD134" s="31"/>
      <c r="AE134" s="31"/>
      <c r="AT134" s="16" t="s">
        <v>169</v>
      </c>
      <c r="AU134" s="16" t="s">
        <v>91</v>
      </c>
    </row>
    <row r="135" spans="1:65" s="2" customFormat="1" ht="24.2" customHeight="1">
      <c r="A135" s="31"/>
      <c r="B135" s="145"/>
      <c r="C135" s="146" t="s">
        <v>177</v>
      </c>
      <c r="D135" s="146" t="s">
        <v>138</v>
      </c>
      <c r="E135" s="147" t="s">
        <v>178</v>
      </c>
      <c r="F135" s="148" t="s">
        <v>179</v>
      </c>
      <c r="G135" s="149" t="s">
        <v>174</v>
      </c>
      <c r="H135" s="150">
        <v>300</v>
      </c>
      <c r="I135" s="151"/>
      <c r="J135" s="151"/>
      <c r="K135" s="152">
        <f>ROUND(P135*H135,2)</f>
        <v>0</v>
      </c>
      <c r="L135" s="148" t="s">
        <v>142</v>
      </c>
      <c r="M135" s="32"/>
      <c r="N135" s="153" t="s">
        <v>1</v>
      </c>
      <c r="O135" s="154" t="s">
        <v>44</v>
      </c>
      <c r="P135" s="155">
        <f>I135+J135</f>
        <v>0</v>
      </c>
      <c r="Q135" s="155">
        <f>ROUND(I135*H135,2)</f>
        <v>0</v>
      </c>
      <c r="R135" s="155">
        <f>ROUND(J135*H135,2)</f>
        <v>0</v>
      </c>
      <c r="S135" s="57"/>
      <c r="T135" s="156">
        <f>S135*H135</f>
        <v>0</v>
      </c>
      <c r="U135" s="156">
        <v>0</v>
      </c>
      <c r="V135" s="156">
        <f>U135*H135</f>
        <v>0</v>
      </c>
      <c r="W135" s="156">
        <v>0</v>
      </c>
      <c r="X135" s="157">
        <f>W135*H135</f>
        <v>0</v>
      </c>
      <c r="Y135" s="31"/>
      <c r="Z135" s="31"/>
      <c r="AA135" s="31"/>
      <c r="AB135" s="31"/>
      <c r="AC135" s="31"/>
      <c r="AD135" s="31"/>
      <c r="AE135" s="31"/>
      <c r="AR135" s="158" t="s">
        <v>143</v>
      </c>
      <c r="AT135" s="158" t="s">
        <v>138</v>
      </c>
      <c r="AU135" s="158" t="s">
        <v>91</v>
      </c>
      <c r="AY135" s="16" t="s">
        <v>135</v>
      </c>
      <c r="BE135" s="159">
        <f>IF(O135="základní",K135,0)</f>
        <v>0</v>
      </c>
      <c r="BF135" s="159">
        <f>IF(O135="snížená",K135,0)</f>
        <v>0</v>
      </c>
      <c r="BG135" s="159">
        <f>IF(O135="zákl. přenesená",K135,0)</f>
        <v>0</v>
      </c>
      <c r="BH135" s="159">
        <f>IF(O135="sníž. přenesená",K135,0)</f>
        <v>0</v>
      </c>
      <c r="BI135" s="159">
        <f>IF(O135="nulová",K135,0)</f>
        <v>0</v>
      </c>
      <c r="BJ135" s="16" t="s">
        <v>89</v>
      </c>
      <c r="BK135" s="159">
        <f>ROUND(P135*H135,2)</f>
        <v>0</v>
      </c>
      <c r="BL135" s="16" t="s">
        <v>143</v>
      </c>
      <c r="BM135" s="158" t="s">
        <v>180</v>
      </c>
    </row>
    <row r="136" spans="1:65" s="2" customFormat="1" ht="24.2" customHeight="1">
      <c r="A136" s="31"/>
      <c r="B136" s="145"/>
      <c r="C136" s="146" t="s">
        <v>181</v>
      </c>
      <c r="D136" s="146" t="s">
        <v>138</v>
      </c>
      <c r="E136" s="147" t="s">
        <v>182</v>
      </c>
      <c r="F136" s="148" t="s">
        <v>183</v>
      </c>
      <c r="G136" s="149" t="s">
        <v>157</v>
      </c>
      <c r="H136" s="150">
        <v>2.5000000000000001E-2</v>
      </c>
      <c r="I136" s="151"/>
      <c r="J136" s="151"/>
      <c r="K136" s="152">
        <f>ROUND(P136*H136,2)</f>
        <v>0</v>
      </c>
      <c r="L136" s="148" t="s">
        <v>142</v>
      </c>
      <c r="M136" s="32"/>
      <c r="N136" s="153" t="s">
        <v>1</v>
      </c>
      <c r="O136" s="154" t="s">
        <v>44</v>
      </c>
      <c r="P136" s="155">
        <f>I136+J136</f>
        <v>0</v>
      </c>
      <c r="Q136" s="155">
        <f>ROUND(I136*H136,2)</f>
        <v>0</v>
      </c>
      <c r="R136" s="155">
        <f>ROUND(J136*H136,2)</f>
        <v>0</v>
      </c>
      <c r="S136" s="57"/>
      <c r="T136" s="156">
        <f>S136*H136</f>
        <v>0</v>
      </c>
      <c r="U136" s="156">
        <v>0</v>
      </c>
      <c r="V136" s="156">
        <f>U136*H136</f>
        <v>0</v>
      </c>
      <c r="W136" s="156">
        <v>0</v>
      </c>
      <c r="X136" s="157">
        <f>W136*H136</f>
        <v>0</v>
      </c>
      <c r="Y136" s="31"/>
      <c r="Z136" s="31"/>
      <c r="AA136" s="31"/>
      <c r="AB136" s="31"/>
      <c r="AC136" s="31"/>
      <c r="AD136" s="31"/>
      <c r="AE136" s="31"/>
      <c r="AR136" s="158" t="s">
        <v>143</v>
      </c>
      <c r="AT136" s="158" t="s">
        <v>138</v>
      </c>
      <c r="AU136" s="158" t="s">
        <v>91</v>
      </c>
      <c r="AY136" s="16" t="s">
        <v>135</v>
      </c>
      <c r="BE136" s="159">
        <f>IF(O136="základní",K136,0)</f>
        <v>0</v>
      </c>
      <c r="BF136" s="159">
        <f>IF(O136="snížená",K136,0)</f>
        <v>0</v>
      </c>
      <c r="BG136" s="159">
        <f>IF(O136="zákl. přenesená",K136,0)</f>
        <v>0</v>
      </c>
      <c r="BH136" s="159">
        <f>IF(O136="sníž. přenesená",K136,0)</f>
        <v>0</v>
      </c>
      <c r="BI136" s="159">
        <f>IF(O136="nulová",K136,0)</f>
        <v>0</v>
      </c>
      <c r="BJ136" s="16" t="s">
        <v>89</v>
      </c>
      <c r="BK136" s="159">
        <f>ROUND(P136*H136,2)</f>
        <v>0</v>
      </c>
      <c r="BL136" s="16" t="s">
        <v>143</v>
      </c>
      <c r="BM136" s="158" t="s">
        <v>184</v>
      </c>
    </row>
    <row r="137" spans="1:65" s="2" customFormat="1" ht="24.2" customHeight="1">
      <c r="A137" s="31"/>
      <c r="B137" s="145"/>
      <c r="C137" s="146" t="s">
        <v>185</v>
      </c>
      <c r="D137" s="146" t="s">
        <v>138</v>
      </c>
      <c r="E137" s="147" t="s">
        <v>186</v>
      </c>
      <c r="F137" s="148" t="s">
        <v>187</v>
      </c>
      <c r="G137" s="149" t="s">
        <v>157</v>
      </c>
      <c r="H137" s="150">
        <v>2.5000000000000001E-2</v>
      </c>
      <c r="I137" s="151"/>
      <c r="J137" s="151"/>
      <c r="K137" s="152">
        <f>ROUND(P137*H137,2)</f>
        <v>0</v>
      </c>
      <c r="L137" s="148" t="s">
        <v>142</v>
      </c>
      <c r="M137" s="32"/>
      <c r="N137" s="153" t="s">
        <v>1</v>
      </c>
      <c r="O137" s="154" t="s">
        <v>44</v>
      </c>
      <c r="P137" s="155">
        <f>I137+J137</f>
        <v>0</v>
      </c>
      <c r="Q137" s="155">
        <f>ROUND(I137*H137,2)</f>
        <v>0</v>
      </c>
      <c r="R137" s="155">
        <f>ROUND(J137*H137,2)</f>
        <v>0</v>
      </c>
      <c r="S137" s="57"/>
      <c r="T137" s="156">
        <f>S137*H137</f>
        <v>0</v>
      </c>
      <c r="U137" s="156">
        <v>0</v>
      </c>
      <c r="V137" s="156">
        <f>U137*H137</f>
        <v>0</v>
      </c>
      <c r="W137" s="156">
        <v>0</v>
      </c>
      <c r="X137" s="157">
        <f>W137*H137</f>
        <v>0</v>
      </c>
      <c r="Y137" s="31"/>
      <c r="Z137" s="31"/>
      <c r="AA137" s="31"/>
      <c r="AB137" s="31"/>
      <c r="AC137" s="31"/>
      <c r="AD137" s="31"/>
      <c r="AE137" s="31"/>
      <c r="AR137" s="158" t="s">
        <v>143</v>
      </c>
      <c r="AT137" s="158" t="s">
        <v>138</v>
      </c>
      <c r="AU137" s="158" t="s">
        <v>91</v>
      </c>
      <c r="AY137" s="16" t="s">
        <v>135</v>
      </c>
      <c r="BE137" s="159">
        <f>IF(O137="základní",K137,0)</f>
        <v>0</v>
      </c>
      <c r="BF137" s="159">
        <f>IF(O137="snížená",K137,0)</f>
        <v>0</v>
      </c>
      <c r="BG137" s="159">
        <f>IF(O137="zákl. přenesená",K137,0)</f>
        <v>0</v>
      </c>
      <c r="BH137" s="159">
        <f>IF(O137="sníž. přenesená",K137,0)</f>
        <v>0</v>
      </c>
      <c r="BI137" s="159">
        <f>IF(O137="nulová",K137,0)</f>
        <v>0</v>
      </c>
      <c r="BJ137" s="16" t="s">
        <v>89</v>
      </c>
      <c r="BK137" s="159">
        <f>ROUND(P137*H137,2)</f>
        <v>0</v>
      </c>
      <c r="BL137" s="16" t="s">
        <v>143</v>
      </c>
      <c r="BM137" s="158" t="s">
        <v>188</v>
      </c>
    </row>
    <row r="138" spans="1:65" s="2" customFormat="1" ht="24.2" customHeight="1">
      <c r="A138" s="31"/>
      <c r="B138" s="145"/>
      <c r="C138" s="146" t="s">
        <v>189</v>
      </c>
      <c r="D138" s="146" t="s">
        <v>138</v>
      </c>
      <c r="E138" s="147" t="s">
        <v>190</v>
      </c>
      <c r="F138" s="148" t="s">
        <v>191</v>
      </c>
      <c r="G138" s="149" t="s">
        <v>192</v>
      </c>
      <c r="H138" s="150">
        <v>1680</v>
      </c>
      <c r="I138" s="151"/>
      <c r="J138" s="151"/>
      <c r="K138" s="152">
        <f>ROUND(P138*H138,2)</f>
        <v>0</v>
      </c>
      <c r="L138" s="148" t="s">
        <v>142</v>
      </c>
      <c r="M138" s="32"/>
      <c r="N138" s="153" t="s">
        <v>1</v>
      </c>
      <c r="O138" s="154" t="s">
        <v>44</v>
      </c>
      <c r="P138" s="155">
        <f>I138+J138</f>
        <v>0</v>
      </c>
      <c r="Q138" s="155">
        <f>ROUND(I138*H138,2)</f>
        <v>0</v>
      </c>
      <c r="R138" s="155">
        <f>ROUND(J138*H138,2)</f>
        <v>0</v>
      </c>
      <c r="S138" s="57"/>
      <c r="T138" s="156">
        <f>S138*H138</f>
        <v>0</v>
      </c>
      <c r="U138" s="156">
        <v>0</v>
      </c>
      <c r="V138" s="156">
        <f>U138*H138</f>
        <v>0</v>
      </c>
      <c r="W138" s="156">
        <v>0</v>
      </c>
      <c r="X138" s="157">
        <f>W138*H138</f>
        <v>0</v>
      </c>
      <c r="Y138" s="31"/>
      <c r="Z138" s="31"/>
      <c r="AA138" s="31"/>
      <c r="AB138" s="31"/>
      <c r="AC138" s="31"/>
      <c r="AD138" s="31"/>
      <c r="AE138" s="31"/>
      <c r="AR138" s="158" t="s">
        <v>143</v>
      </c>
      <c r="AT138" s="158" t="s">
        <v>138</v>
      </c>
      <c r="AU138" s="158" t="s">
        <v>91</v>
      </c>
      <c r="AY138" s="16" t="s">
        <v>135</v>
      </c>
      <c r="BE138" s="159">
        <f>IF(O138="základní",K138,0)</f>
        <v>0</v>
      </c>
      <c r="BF138" s="159">
        <f>IF(O138="snížená",K138,0)</f>
        <v>0</v>
      </c>
      <c r="BG138" s="159">
        <f>IF(O138="zákl. přenesená",K138,0)</f>
        <v>0</v>
      </c>
      <c r="BH138" s="159">
        <f>IF(O138="sníž. přenesená",K138,0)</f>
        <v>0</v>
      </c>
      <c r="BI138" s="159">
        <f>IF(O138="nulová",K138,0)</f>
        <v>0</v>
      </c>
      <c r="BJ138" s="16" t="s">
        <v>89</v>
      </c>
      <c r="BK138" s="159">
        <f>ROUND(P138*H138,2)</f>
        <v>0</v>
      </c>
      <c r="BL138" s="16" t="s">
        <v>143</v>
      </c>
      <c r="BM138" s="158" t="s">
        <v>193</v>
      </c>
    </row>
    <row r="139" spans="1:65" s="2" customFormat="1" ht="19.5">
      <c r="A139" s="31"/>
      <c r="B139" s="32"/>
      <c r="C139" s="31"/>
      <c r="D139" s="161" t="s">
        <v>169</v>
      </c>
      <c r="E139" s="31"/>
      <c r="F139" s="177" t="s">
        <v>194</v>
      </c>
      <c r="G139" s="31"/>
      <c r="H139" s="31"/>
      <c r="I139" s="178"/>
      <c r="J139" s="178"/>
      <c r="K139" s="31"/>
      <c r="L139" s="31"/>
      <c r="M139" s="32"/>
      <c r="N139" s="179"/>
      <c r="O139" s="180"/>
      <c r="P139" s="57"/>
      <c r="Q139" s="57"/>
      <c r="R139" s="57"/>
      <c r="S139" s="57"/>
      <c r="T139" s="57"/>
      <c r="U139" s="57"/>
      <c r="V139" s="57"/>
      <c r="W139" s="57"/>
      <c r="X139" s="58"/>
      <c r="Y139" s="31"/>
      <c r="Z139" s="31"/>
      <c r="AA139" s="31"/>
      <c r="AB139" s="31"/>
      <c r="AC139" s="31"/>
      <c r="AD139" s="31"/>
      <c r="AE139" s="31"/>
      <c r="AT139" s="16" t="s">
        <v>169</v>
      </c>
      <c r="AU139" s="16" t="s">
        <v>91</v>
      </c>
    </row>
    <row r="140" spans="1:65" s="2" customFormat="1" ht="24.2" customHeight="1">
      <c r="A140" s="31"/>
      <c r="B140" s="145"/>
      <c r="C140" s="146" t="s">
        <v>195</v>
      </c>
      <c r="D140" s="146" t="s">
        <v>138</v>
      </c>
      <c r="E140" s="147" t="s">
        <v>196</v>
      </c>
      <c r="F140" s="148" t="s">
        <v>197</v>
      </c>
      <c r="G140" s="149" t="s">
        <v>174</v>
      </c>
      <c r="H140" s="150">
        <v>80</v>
      </c>
      <c r="I140" s="151"/>
      <c r="J140" s="151"/>
      <c r="K140" s="152">
        <f>ROUND(P140*H140,2)</f>
        <v>0</v>
      </c>
      <c r="L140" s="148" t="s">
        <v>142</v>
      </c>
      <c r="M140" s="32"/>
      <c r="N140" s="153" t="s">
        <v>1</v>
      </c>
      <c r="O140" s="154" t="s">
        <v>44</v>
      </c>
      <c r="P140" s="155">
        <f>I140+J140</f>
        <v>0</v>
      </c>
      <c r="Q140" s="155">
        <f>ROUND(I140*H140,2)</f>
        <v>0</v>
      </c>
      <c r="R140" s="155">
        <f>ROUND(J140*H140,2)</f>
        <v>0</v>
      </c>
      <c r="S140" s="57"/>
      <c r="T140" s="156">
        <f>S140*H140</f>
        <v>0</v>
      </c>
      <c r="U140" s="156">
        <v>0</v>
      </c>
      <c r="V140" s="156">
        <f>U140*H140</f>
        <v>0</v>
      </c>
      <c r="W140" s="156">
        <v>0</v>
      </c>
      <c r="X140" s="157">
        <f>W140*H140</f>
        <v>0</v>
      </c>
      <c r="Y140" s="31"/>
      <c r="Z140" s="31"/>
      <c r="AA140" s="31"/>
      <c r="AB140" s="31"/>
      <c r="AC140" s="31"/>
      <c r="AD140" s="31"/>
      <c r="AE140" s="31"/>
      <c r="AR140" s="158" t="s">
        <v>143</v>
      </c>
      <c r="AT140" s="158" t="s">
        <v>138</v>
      </c>
      <c r="AU140" s="158" t="s">
        <v>91</v>
      </c>
      <c r="AY140" s="16" t="s">
        <v>135</v>
      </c>
      <c r="BE140" s="159">
        <f>IF(O140="základní",K140,0)</f>
        <v>0</v>
      </c>
      <c r="BF140" s="159">
        <f>IF(O140="snížená",K140,0)</f>
        <v>0</v>
      </c>
      <c r="BG140" s="159">
        <f>IF(O140="zákl. přenesená",K140,0)</f>
        <v>0</v>
      </c>
      <c r="BH140" s="159">
        <f>IF(O140="sníž. přenesená",K140,0)</f>
        <v>0</v>
      </c>
      <c r="BI140" s="159">
        <f>IF(O140="nulová",K140,0)</f>
        <v>0</v>
      </c>
      <c r="BJ140" s="16" t="s">
        <v>89</v>
      </c>
      <c r="BK140" s="159">
        <f>ROUND(P140*H140,2)</f>
        <v>0</v>
      </c>
      <c r="BL140" s="16" t="s">
        <v>143</v>
      </c>
      <c r="BM140" s="158" t="s">
        <v>198</v>
      </c>
    </row>
    <row r="141" spans="1:65" s="2" customFormat="1" ht="19.5">
      <c r="A141" s="31"/>
      <c r="B141" s="32"/>
      <c r="C141" s="31"/>
      <c r="D141" s="161" t="s">
        <v>169</v>
      </c>
      <c r="E141" s="31"/>
      <c r="F141" s="177" t="s">
        <v>199</v>
      </c>
      <c r="G141" s="31"/>
      <c r="H141" s="31"/>
      <c r="I141" s="178"/>
      <c r="J141" s="178"/>
      <c r="K141" s="31"/>
      <c r="L141" s="31"/>
      <c r="M141" s="32"/>
      <c r="N141" s="179"/>
      <c r="O141" s="180"/>
      <c r="P141" s="57"/>
      <c r="Q141" s="57"/>
      <c r="R141" s="57"/>
      <c r="S141" s="57"/>
      <c r="T141" s="57"/>
      <c r="U141" s="57"/>
      <c r="V141" s="57"/>
      <c r="W141" s="57"/>
      <c r="X141" s="58"/>
      <c r="Y141" s="31"/>
      <c r="Z141" s="31"/>
      <c r="AA141" s="31"/>
      <c r="AB141" s="31"/>
      <c r="AC141" s="31"/>
      <c r="AD141" s="31"/>
      <c r="AE141" s="31"/>
      <c r="AT141" s="16" t="s">
        <v>169</v>
      </c>
      <c r="AU141" s="16" t="s">
        <v>91</v>
      </c>
    </row>
    <row r="142" spans="1:65" s="2" customFormat="1" ht="24.2" customHeight="1">
      <c r="A142" s="31"/>
      <c r="B142" s="145"/>
      <c r="C142" s="146" t="s">
        <v>200</v>
      </c>
      <c r="D142" s="146" t="s">
        <v>138</v>
      </c>
      <c r="E142" s="147" t="s">
        <v>201</v>
      </c>
      <c r="F142" s="148" t="s">
        <v>202</v>
      </c>
      <c r="G142" s="149" t="s">
        <v>157</v>
      </c>
      <c r="H142" s="150">
        <v>0.84</v>
      </c>
      <c r="I142" s="151"/>
      <c r="J142" s="151"/>
      <c r="K142" s="152">
        <f>ROUND(P142*H142,2)</f>
        <v>0</v>
      </c>
      <c r="L142" s="148" t="s">
        <v>142</v>
      </c>
      <c r="M142" s="32"/>
      <c r="N142" s="153" t="s">
        <v>1</v>
      </c>
      <c r="O142" s="154" t="s">
        <v>44</v>
      </c>
      <c r="P142" s="155">
        <f>I142+J142</f>
        <v>0</v>
      </c>
      <c r="Q142" s="155">
        <f>ROUND(I142*H142,2)</f>
        <v>0</v>
      </c>
      <c r="R142" s="155">
        <f>ROUND(J142*H142,2)</f>
        <v>0</v>
      </c>
      <c r="S142" s="57"/>
      <c r="T142" s="156">
        <f>S142*H142</f>
        <v>0</v>
      </c>
      <c r="U142" s="156">
        <v>0</v>
      </c>
      <c r="V142" s="156">
        <f>U142*H142</f>
        <v>0</v>
      </c>
      <c r="W142" s="156">
        <v>0</v>
      </c>
      <c r="X142" s="157">
        <f>W142*H142</f>
        <v>0</v>
      </c>
      <c r="Y142" s="31"/>
      <c r="Z142" s="31"/>
      <c r="AA142" s="31"/>
      <c r="AB142" s="31"/>
      <c r="AC142" s="31"/>
      <c r="AD142" s="31"/>
      <c r="AE142" s="31"/>
      <c r="AR142" s="158" t="s">
        <v>143</v>
      </c>
      <c r="AT142" s="158" t="s">
        <v>138</v>
      </c>
      <c r="AU142" s="158" t="s">
        <v>91</v>
      </c>
      <c r="AY142" s="16" t="s">
        <v>135</v>
      </c>
      <c r="BE142" s="159">
        <f>IF(O142="základní",K142,0)</f>
        <v>0</v>
      </c>
      <c r="BF142" s="159">
        <f>IF(O142="snížená",K142,0)</f>
        <v>0</v>
      </c>
      <c r="BG142" s="159">
        <f>IF(O142="zákl. přenesená",K142,0)</f>
        <v>0</v>
      </c>
      <c r="BH142" s="159">
        <f>IF(O142="sníž. přenesená",K142,0)</f>
        <v>0</v>
      </c>
      <c r="BI142" s="159">
        <f>IF(O142="nulová",K142,0)</f>
        <v>0</v>
      </c>
      <c r="BJ142" s="16" t="s">
        <v>89</v>
      </c>
      <c r="BK142" s="159">
        <f>ROUND(P142*H142,2)</f>
        <v>0</v>
      </c>
      <c r="BL142" s="16" t="s">
        <v>143</v>
      </c>
      <c r="BM142" s="158" t="s">
        <v>203</v>
      </c>
    </row>
    <row r="143" spans="1:65" s="2" customFormat="1" ht="19.5">
      <c r="A143" s="31"/>
      <c r="B143" s="32"/>
      <c r="C143" s="31"/>
      <c r="D143" s="161" t="s">
        <v>169</v>
      </c>
      <c r="E143" s="31"/>
      <c r="F143" s="177" t="s">
        <v>170</v>
      </c>
      <c r="G143" s="31"/>
      <c r="H143" s="31"/>
      <c r="I143" s="178"/>
      <c r="J143" s="178"/>
      <c r="K143" s="31"/>
      <c r="L143" s="31"/>
      <c r="M143" s="32"/>
      <c r="N143" s="179"/>
      <c r="O143" s="180"/>
      <c r="P143" s="57"/>
      <c r="Q143" s="57"/>
      <c r="R143" s="57"/>
      <c r="S143" s="57"/>
      <c r="T143" s="57"/>
      <c r="U143" s="57"/>
      <c r="V143" s="57"/>
      <c r="W143" s="57"/>
      <c r="X143" s="58"/>
      <c r="Y143" s="31"/>
      <c r="Z143" s="31"/>
      <c r="AA143" s="31"/>
      <c r="AB143" s="31"/>
      <c r="AC143" s="31"/>
      <c r="AD143" s="31"/>
      <c r="AE143" s="31"/>
      <c r="AT143" s="16" t="s">
        <v>169</v>
      </c>
      <c r="AU143" s="16" t="s">
        <v>91</v>
      </c>
    </row>
    <row r="144" spans="1:65" s="2" customFormat="1" ht="24.2" customHeight="1">
      <c r="A144" s="31"/>
      <c r="B144" s="145"/>
      <c r="C144" s="146" t="s">
        <v>204</v>
      </c>
      <c r="D144" s="146" t="s">
        <v>138</v>
      </c>
      <c r="E144" s="147" t="s">
        <v>205</v>
      </c>
      <c r="F144" s="148" t="s">
        <v>206</v>
      </c>
      <c r="G144" s="149" t="s">
        <v>157</v>
      </c>
      <c r="H144" s="150">
        <v>0.84</v>
      </c>
      <c r="I144" s="151"/>
      <c r="J144" s="151"/>
      <c r="K144" s="152">
        <f>ROUND(P144*H144,2)</f>
        <v>0</v>
      </c>
      <c r="L144" s="148" t="s">
        <v>142</v>
      </c>
      <c r="M144" s="32"/>
      <c r="N144" s="153" t="s">
        <v>1</v>
      </c>
      <c r="O144" s="154" t="s">
        <v>44</v>
      </c>
      <c r="P144" s="155">
        <f>I144+J144</f>
        <v>0</v>
      </c>
      <c r="Q144" s="155">
        <f>ROUND(I144*H144,2)</f>
        <v>0</v>
      </c>
      <c r="R144" s="155">
        <f>ROUND(J144*H144,2)</f>
        <v>0</v>
      </c>
      <c r="S144" s="57"/>
      <c r="T144" s="156">
        <f>S144*H144</f>
        <v>0</v>
      </c>
      <c r="U144" s="156">
        <v>0</v>
      </c>
      <c r="V144" s="156">
        <f>U144*H144</f>
        <v>0</v>
      </c>
      <c r="W144" s="156">
        <v>0</v>
      </c>
      <c r="X144" s="157">
        <f>W144*H144</f>
        <v>0</v>
      </c>
      <c r="Y144" s="31"/>
      <c r="Z144" s="31"/>
      <c r="AA144" s="31"/>
      <c r="AB144" s="31"/>
      <c r="AC144" s="31"/>
      <c r="AD144" s="31"/>
      <c r="AE144" s="31"/>
      <c r="AR144" s="158" t="s">
        <v>143</v>
      </c>
      <c r="AT144" s="158" t="s">
        <v>138</v>
      </c>
      <c r="AU144" s="158" t="s">
        <v>91</v>
      </c>
      <c r="AY144" s="16" t="s">
        <v>135</v>
      </c>
      <c r="BE144" s="159">
        <f>IF(O144="základní",K144,0)</f>
        <v>0</v>
      </c>
      <c r="BF144" s="159">
        <f>IF(O144="snížená",K144,0)</f>
        <v>0</v>
      </c>
      <c r="BG144" s="159">
        <f>IF(O144="zákl. přenesená",K144,0)</f>
        <v>0</v>
      </c>
      <c r="BH144" s="159">
        <f>IF(O144="sníž. přenesená",K144,0)</f>
        <v>0</v>
      </c>
      <c r="BI144" s="159">
        <f>IF(O144="nulová",K144,0)</f>
        <v>0</v>
      </c>
      <c r="BJ144" s="16" t="s">
        <v>89</v>
      </c>
      <c r="BK144" s="159">
        <f>ROUND(P144*H144,2)</f>
        <v>0</v>
      </c>
      <c r="BL144" s="16" t="s">
        <v>143</v>
      </c>
      <c r="BM144" s="158" t="s">
        <v>207</v>
      </c>
    </row>
    <row r="145" spans="1:65" s="2" customFormat="1" ht="19.5">
      <c r="A145" s="31"/>
      <c r="B145" s="32"/>
      <c r="C145" s="31"/>
      <c r="D145" s="161" t="s">
        <v>169</v>
      </c>
      <c r="E145" s="31"/>
      <c r="F145" s="177" t="s">
        <v>170</v>
      </c>
      <c r="G145" s="31"/>
      <c r="H145" s="31"/>
      <c r="I145" s="178"/>
      <c r="J145" s="178"/>
      <c r="K145" s="31"/>
      <c r="L145" s="31"/>
      <c r="M145" s="32"/>
      <c r="N145" s="179"/>
      <c r="O145" s="180"/>
      <c r="P145" s="57"/>
      <c r="Q145" s="57"/>
      <c r="R145" s="57"/>
      <c r="S145" s="57"/>
      <c r="T145" s="57"/>
      <c r="U145" s="57"/>
      <c r="V145" s="57"/>
      <c r="W145" s="57"/>
      <c r="X145" s="58"/>
      <c r="Y145" s="31"/>
      <c r="Z145" s="31"/>
      <c r="AA145" s="31"/>
      <c r="AB145" s="31"/>
      <c r="AC145" s="31"/>
      <c r="AD145" s="31"/>
      <c r="AE145" s="31"/>
      <c r="AT145" s="16" t="s">
        <v>169</v>
      </c>
      <c r="AU145" s="16" t="s">
        <v>91</v>
      </c>
    </row>
    <row r="146" spans="1:65" s="2" customFormat="1" ht="24.2" customHeight="1">
      <c r="A146" s="31"/>
      <c r="B146" s="145"/>
      <c r="C146" s="146" t="s">
        <v>9</v>
      </c>
      <c r="D146" s="146" t="s">
        <v>138</v>
      </c>
      <c r="E146" s="147" t="s">
        <v>208</v>
      </c>
      <c r="F146" s="148" t="s">
        <v>209</v>
      </c>
      <c r="G146" s="149" t="s">
        <v>192</v>
      </c>
      <c r="H146" s="150">
        <v>250</v>
      </c>
      <c r="I146" s="151"/>
      <c r="J146" s="151"/>
      <c r="K146" s="152">
        <f>ROUND(P146*H146,2)</f>
        <v>0</v>
      </c>
      <c r="L146" s="148" t="s">
        <v>142</v>
      </c>
      <c r="M146" s="32"/>
      <c r="N146" s="153" t="s">
        <v>1</v>
      </c>
      <c r="O146" s="154" t="s">
        <v>44</v>
      </c>
      <c r="P146" s="155">
        <f>I146+J146</f>
        <v>0</v>
      </c>
      <c r="Q146" s="155">
        <f>ROUND(I146*H146,2)</f>
        <v>0</v>
      </c>
      <c r="R146" s="155">
        <f>ROUND(J146*H146,2)</f>
        <v>0</v>
      </c>
      <c r="S146" s="57"/>
      <c r="T146" s="156">
        <f>S146*H146</f>
        <v>0</v>
      </c>
      <c r="U146" s="156">
        <v>0</v>
      </c>
      <c r="V146" s="156">
        <f>U146*H146</f>
        <v>0</v>
      </c>
      <c r="W146" s="156">
        <v>0</v>
      </c>
      <c r="X146" s="157">
        <f>W146*H146</f>
        <v>0</v>
      </c>
      <c r="Y146" s="31"/>
      <c r="Z146" s="31"/>
      <c r="AA146" s="31"/>
      <c r="AB146" s="31"/>
      <c r="AC146" s="31"/>
      <c r="AD146" s="31"/>
      <c r="AE146" s="31"/>
      <c r="AR146" s="158" t="s">
        <v>143</v>
      </c>
      <c r="AT146" s="158" t="s">
        <v>138</v>
      </c>
      <c r="AU146" s="158" t="s">
        <v>91</v>
      </c>
      <c r="AY146" s="16" t="s">
        <v>135</v>
      </c>
      <c r="BE146" s="159">
        <f>IF(O146="základní",K146,0)</f>
        <v>0</v>
      </c>
      <c r="BF146" s="159">
        <f>IF(O146="snížená",K146,0)</f>
        <v>0</v>
      </c>
      <c r="BG146" s="159">
        <f>IF(O146="zákl. přenesená",K146,0)</f>
        <v>0</v>
      </c>
      <c r="BH146" s="159">
        <f>IF(O146="sníž. přenesená",K146,0)</f>
        <v>0</v>
      </c>
      <c r="BI146" s="159">
        <f>IF(O146="nulová",K146,0)</f>
        <v>0</v>
      </c>
      <c r="BJ146" s="16" t="s">
        <v>89</v>
      </c>
      <c r="BK146" s="159">
        <f>ROUND(P146*H146,2)</f>
        <v>0</v>
      </c>
      <c r="BL146" s="16" t="s">
        <v>143</v>
      </c>
      <c r="BM146" s="158" t="s">
        <v>210</v>
      </c>
    </row>
    <row r="147" spans="1:65" s="2" customFormat="1" ht="19.5">
      <c r="A147" s="31"/>
      <c r="B147" s="32"/>
      <c r="C147" s="31"/>
      <c r="D147" s="161" t="s">
        <v>169</v>
      </c>
      <c r="E147" s="31"/>
      <c r="F147" s="177" t="s">
        <v>211</v>
      </c>
      <c r="G147" s="31"/>
      <c r="H147" s="31"/>
      <c r="I147" s="178"/>
      <c r="J147" s="178"/>
      <c r="K147" s="31"/>
      <c r="L147" s="31"/>
      <c r="M147" s="32"/>
      <c r="N147" s="179"/>
      <c r="O147" s="180"/>
      <c r="P147" s="57"/>
      <c r="Q147" s="57"/>
      <c r="R147" s="57"/>
      <c r="S147" s="57"/>
      <c r="T147" s="57"/>
      <c r="U147" s="57"/>
      <c r="V147" s="57"/>
      <c r="W147" s="57"/>
      <c r="X147" s="58"/>
      <c r="Y147" s="31"/>
      <c r="Z147" s="31"/>
      <c r="AA147" s="31"/>
      <c r="AB147" s="31"/>
      <c r="AC147" s="31"/>
      <c r="AD147" s="31"/>
      <c r="AE147" s="31"/>
      <c r="AT147" s="16" t="s">
        <v>169</v>
      </c>
      <c r="AU147" s="16" t="s">
        <v>91</v>
      </c>
    </row>
    <row r="148" spans="1:65" s="2" customFormat="1" ht="24.2" customHeight="1">
      <c r="A148" s="31"/>
      <c r="B148" s="145"/>
      <c r="C148" s="146" t="s">
        <v>212</v>
      </c>
      <c r="D148" s="146" t="s">
        <v>138</v>
      </c>
      <c r="E148" s="147" t="s">
        <v>213</v>
      </c>
      <c r="F148" s="148" t="s">
        <v>214</v>
      </c>
      <c r="G148" s="149" t="s">
        <v>215</v>
      </c>
      <c r="H148" s="150">
        <v>44</v>
      </c>
      <c r="I148" s="151"/>
      <c r="J148" s="151"/>
      <c r="K148" s="152">
        <f>ROUND(P148*H148,2)</f>
        <v>0</v>
      </c>
      <c r="L148" s="148" t="s">
        <v>142</v>
      </c>
      <c r="M148" s="32"/>
      <c r="N148" s="153" t="s">
        <v>1</v>
      </c>
      <c r="O148" s="154" t="s">
        <v>44</v>
      </c>
      <c r="P148" s="155">
        <f>I148+J148</f>
        <v>0</v>
      </c>
      <c r="Q148" s="155">
        <f>ROUND(I148*H148,2)</f>
        <v>0</v>
      </c>
      <c r="R148" s="155">
        <f>ROUND(J148*H148,2)</f>
        <v>0</v>
      </c>
      <c r="S148" s="57"/>
      <c r="T148" s="156">
        <f>S148*H148</f>
        <v>0</v>
      </c>
      <c r="U148" s="156">
        <v>0</v>
      </c>
      <c r="V148" s="156">
        <f>U148*H148</f>
        <v>0</v>
      </c>
      <c r="W148" s="156">
        <v>0</v>
      </c>
      <c r="X148" s="157">
        <f>W148*H148</f>
        <v>0</v>
      </c>
      <c r="Y148" s="31"/>
      <c r="Z148" s="31"/>
      <c r="AA148" s="31"/>
      <c r="AB148" s="31"/>
      <c r="AC148" s="31"/>
      <c r="AD148" s="31"/>
      <c r="AE148" s="31"/>
      <c r="AR148" s="158" t="s">
        <v>143</v>
      </c>
      <c r="AT148" s="158" t="s">
        <v>138</v>
      </c>
      <c r="AU148" s="158" t="s">
        <v>91</v>
      </c>
      <c r="AY148" s="16" t="s">
        <v>135</v>
      </c>
      <c r="BE148" s="159">
        <f>IF(O148="základní",K148,0)</f>
        <v>0</v>
      </c>
      <c r="BF148" s="159">
        <f>IF(O148="snížená",K148,0)</f>
        <v>0</v>
      </c>
      <c r="BG148" s="159">
        <f>IF(O148="zákl. přenesená",K148,0)</f>
        <v>0</v>
      </c>
      <c r="BH148" s="159">
        <f>IF(O148="sníž. přenesená",K148,0)</f>
        <v>0</v>
      </c>
      <c r="BI148" s="159">
        <f>IF(O148="nulová",K148,0)</f>
        <v>0</v>
      </c>
      <c r="BJ148" s="16" t="s">
        <v>89</v>
      </c>
      <c r="BK148" s="159">
        <f>ROUND(P148*H148,2)</f>
        <v>0</v>
      </c>
      <c r="BL148" s="16" t="s">
        <v>143</v>
      </c>
      <c r="BM148" s="158" t="s">
        <v>216</v>
      </c>
    </row>
    <row r="149" spans="1:65" s="2" customFormat="1" ht="24.2" customHeight="1">
      <c r="A149" s="31"/>
      <c r="B149" s="145"/>
      <c r="C149" s="146" t="s">
        <v>217</v>
      </c>
      <c r="D149" s="146" t="s">
        <v>138</v>
      </c>
      <c r="E149" s="147" t="s">
        <v>218</v>
      </c>
      <c r="F149" s="148" t="s">
        <v>219</v>
      </c>
      <c r="G149" s="149" t="s">
        <v>215</v>
      </c>
      <c r="H149" s="150">
        <v>4</v>
      </c>
      <c r="I149" s="151"/>
      <c r="J149" s="151"/>
      <c r="K149" s="152">
        <f>ROUND(P149*H149,2)</f>
        <v>0</v>
      </c>
      <c r="L149" s="148" t="s">
        <v>142</v>
      </c>
      <c r="M149" s="32"/>
      <c r="N149" s="153" t="s">
        <v>1</v>
      </c>
      <c r="O149" s="154" t="s">
        <v>44</v>
      </c>
      <c r="P149" s="155">
        <f>I149+J149</f>
        <v>0</v>
      </c>
      <c r="Q149" s="155">
        <f>ROUND(I149*H149,2)</f>
        <v>0</v>
      </c>
      <c r="R149" s="155">
        <f>ROUND(J149*H149,2)</f>
        <v>0</v>
      </c>
      <c r="S149" s="57"/>
      <c r="T149" s="156">
        <f>S149*H149</f>
        <v>0</v>
      </c>
      <c r="U149" s="156">
        <v>0</v>
      </c>
      <c r="V149" s="156">
        <f>U149*H149</f>
        <v>0</v>
      </c>
      <c r="W149" s="156">
        <v>0</v>
      </c>
      <c r="X149" s="157">
        <f>W149*H149</f>
        <v>0</v>
      </c>
      <c r="Y149" s="31"/>
      <c r="Z149" s="31"/>
      <c r="AA149" s="31"/>
      <c r="AB149" s="31"/>
      <c r="AC149" s="31"/>
      <c r="AD149" s="31"/>
      <c r="AE149" s="31"/>
      <c r="AR149" s="158" t="s">
        <v>143</v>
      </c>
      <c r="AT149" s="158" t="s">
        <v>138</v>
      </c>
      <c r="AU149" s="158" t="s">
        <v>91</v>
      </c>
      <c r="AY149" s="16" t="s">
        <v>135</v>
      </c>
      <c r="BE149" s="159">
        <f>IF(O149="základní",K149,0)</f>
        <v>0</v>
      </c>
      <c r="BF149" s="159">
        <f>IF(O149="snížená",K149,0)</f>
        <v>0</v>
      </c>
      <c r="BG149" s="159">
        <f>IF(O149="zákl. přenesená",K149,0)</f>
        <v>0</v>
      </c>
      <c r="BH149" s="159">
        <f>IF(O149="sníž. přenesená",K149,0)</f>
        <v>0</v>
      </c>
      <c r="BI149" s="159">
        <f>IF(O149="nulová",K149,0)</f>
        <v>0</v>
      </c>
      <c r="BJ149" s="16" t="s">
        <v>89</v>
      </c>
      <c r="BK149" s="159">
        <f>ROUND(P149*H149,2)</f>
        <v>0</v>
      </c>
      <c r="BL149" s="16" t="s">
        <v>143</v>
      </c>
      <c r="BM149" s="158" t="s">
        <v>220</v>
      </c>
    </row>
    <row r="150" spans="1:65" s="2" customFormat="1" ht="24.2" customHeight="1">
      <c r="A150" s="31"/>
      <c r="B150" s="145"/>
      <c r="C150" s="146" t="s">
        <v>221</v>
      </c>
      <c r="D150" s="146" t="s">
        <v>138</v>
      </c>
      <c r="E150" s="147" t="s">
        <v>222</v>
      </c>
      <c r="F150" s="148" t="s">
        <v>223</v>
      </c>
      <c r="G150" s="149" t="s">
        <v>192</v>
      </c>
      <c r="H150" s="150">
        <v>1680</v>
      </c>
      <c r="I150" s="151"/>
      <c r="J150" s="151"/>
      <c r="K150" s="152">
        <f>ROUND(P150*H150,2)</f>
        <v>0</v>
      </c>
      <c r="L150" s="148" t="s">
        <v>142</v>
      </c>
      <c r="M150" s="32"/>
      <c r="N150" s="153" t="s">
        <v>1</v>
      </c>
      <c r="O150" s="154" t="s">
        <v>44</v>
      </c>
      <c r="P150" s="155">
        <f>I150+J150</f>
        <v>0</v>
      </c>
      <c r="Q150" s="155">
        <f>ROUND(I150*H150,2)</f>
        <v>0</v>
      </c>
      <c r="R150" s="155">
        <f>ROUND(J150*H150,2)</f>
        <v>0</v>
      </c>
      <c r="S150" s="57"/>
      <c r="T150" s="156">
        <f>S150*H150</f>
        <v>0</v>
      </c>
      <c r="U150" s="156">
        <v>0</v>
      </c>
      <c r="V150" s="156">
        <f>U150*H150</f>
        <v>0</v>
      </c>
      <c r="W150" s="156">
        <v>0</v>
      </c>
      <c r="X150" s="157">
        <f>W150*H150</f>
        <v>0</v>
      </c>
      <c r="Y150" s="31"/>
      <c r="Z150" s="31"/>
      <c r="AA150" s="31"/>
      <c r="AB150" s="31"/>
      <c r="AC150" s="31"/>
      <c r="AD150" s="31"/>
      <c r="AE150" s="31"/>
      <c r="AR150" s="158" t="s">
        <v>143</v>
      </c>
      <c r="AT150" s="158" t="s">
        <v>138</v>
      </c>
      <c r="AU150" s="158" t="s">
        <v>91</v>
      </c>
      <c r="AY150" s="16" t="s">
        <v>135</v>
      </c>
      <c r="BE150" s="159">
        <f>IF(O150="základní",K150,0)</f>
        <v>0</v>
      </c>
      <c r="BF150" s="159">
        <f>IF(O150="snížená",K150,0)</f>
        <v>0</v>
      </c>
      <c r="BG150" s="159">
        <f>IF(O150="zákl. přenesená",K150,0)</f>
        <v>0</v>
      </c>
      <c r="BH150" s="159">
        <f>IF(O150="sníž. přenesená",K150,0)</f>
        <v>0</v>
      </c>
      <c r="BI150" s="159">
        <f>IF(O150="nulová",K150,0)</f>
        <v>0</v>
      </c>
      <c r="BJ150" s="16" t="s">
        <v>89</v>
      </c>
      <c r="BK150" s="159">
        <f>ROUND(P150*H150,2)</f>
        <v>0</v>
      </c>
      <c r="BL150" s="16" t="s">
        <v>143</v>
      </c>
      <c r="BM150" s="158" t="s">
        <v>224</v>
      </c>
    </row>
    <row r="151" spans="1:65" s="2" customFormat="1" ht="19.5">
      <c r="A151" s="31"/>
      <c r="B151" s="32"/>
      <c r="C151" s="31"/>
      <c r="D151" s="161" t="s">
        <v>169</v>
      </c>
      <c r="E151" s="31"/>
      <c r="F151" s="177" t="s">
        <v>194</v>
      </c>
      <c r="G151" s="31"/>
      <c r="H151" s="31"/>
      <c r="I151" s="178"/>
      <c r="J151" s="178"/>
      <c r="K151" s="31"/>
      <c r="L151" s="31"/>
      <c r="M151" s="32"/>
      <c r="N151" s="179"/>
      <c r="O151" s="180"/>
      <c r="P151" s="57"/>
      <c r="Q151" s="57"/>
      <c r="R151" s="57"/>
      <c r="S151" s="57"/>
      <c r="T151" s="57"/>
      <c r="U151" s="57"/>
      <c r="V151" s="57"/>
      <c r="W151" s="57"/>
      <c r="X151" s="58"/>
      <c r="Y151" s="31"/>
      <c r="Z151" s="31"/>
      <c r="AA151" s="31"/>
      <c r="AB151" s="31"/>
      <c r="AC151" s="31"/>
      <c r="AD151" s="31"/>
      <c r="AE151" s="31"/>
      <c r="AT151" s="16" t="s">
        <v>169</v>
      </c>
      <c r="AU151" s="16" t="s">
        <v>91</v>
      </c>
    </row>
    <row r="152" spans="1:65" s="2" customFormat="1" ht="24.2" customHeight="1">
      <c r="A152" s="31"/>
      <c r="B152" s="145"/>
      <c r="C152" s="146" t="s">
        <v>225</v>
      </c>
      <c r="D152" s="146" t="s">
        <v>138</v>
      </c>
      <c r="E152" s="147" t="s">
        <v>226</v>
      </c>
      <c r="F152" s="148" t="s">
        <v>227</v>
      </c>
      <c r="G152" s="149" t="s">
        <v>192</v>
      </c>
      <c r="H152" s="150">
        <v>1680</v>
      </c>
      <c r="I152" s="151"/>
      <c r="J152" s="151"/>
      <c r="K152" s="152">
        <f>ROUND(P152*H152,2)</f>
        <v>0</v>
      </c>
      <c r="L152" s="148" t="s">
        <v>142</v>
      </c>
      <c r="M152" s="32"/>
      <c r="N152" s="153" t="s">
        <v>1</v>
      </c>
      <c r="O152" s="154" t="s">
        <v>44</v>
      </c>
      <c r="P152" s="155">
        <f>I152+J152</f>
        <v>0</v>
      </c>
      <c r="Q152" s="155">
        <f>ROUND(I152*H152,2)</f>
        <v>0</v>
      </c>
      <c r="R152" s="155">
        <f>ROUND(J152*H152,2)</f>
        <v>0</v>
      </c>
      <c r="S152" s="57"/>
      <c r="T152" s="156">
        <f>S152*H152</f>
        <v>0</v>
      </c>
      <c r="U152" s="156">
        <v>0</v>
      </c>
      <c r="V152" s="156">
        <f>U152*H152</f>
        <v>0</v>
      </c>
      <c r="W152" s="156">
        <v>0</v>
      </c>
      <c r="X152" s="157">
        <f>W152*H152</f>
        <v>0</v>
      </c>
      <c r="Y152" s="31"/>
      <c r="Z152" s="31"/>
      <c r="AA152" s="31"/>
      <c r="AB152" s="31"/>
      <c r="AC152" s="31"/>
      <c r="AD152" s="31"/>
      <c r="AE152" s="31"/>
      <c r="AR152" s="158" t="s">
        <v>143</v>
      </c>
      <c r="AT152" s="158" t="s">
        <v>138</v>
      </c>
      <c r="AU152" s="158" t="s">
        <v>91</v>
      </c>
      <c r="AY152" s="16" t="s">
        <v>135</v>
      </c>
      <c r="BE152" s="159">
        <f>IF(O152="základní",K152,0)</f>
        <v>0</v>
      </c>
      <c r="BF152" s="159">
        <f>IF(O152="snížená",K152,0)</f>
        <v>0</v>
      </c>
      <c r="BG152" s="159">
        <f>IF(O152="zákl. přenesená",K152,0)</f>
        <v>0</v>
      </c>
      <c r="BH152" s="159">
        <f>IF(O152="sníž. přenesená",K152,0)</f>
        <v>0</v>
      </c>
      <c r="BI152" s="159">
        <f>IF(O152="nulová",K152,0)</f>
        <v>0</v>
      </c>
      <c r="BJ152" s="16" t="s">
        <v>89</v>
      </c>
      <c r="BK152" s="159">
        <f>ROUND(P152*H152,2)</f>
        <v>0</v>
      </c>
      <c r="BL152" s="16" t="s">
        <v>143</v>
      </c>
      <c r="BM152" s="158" t="s">
        <v>228</v>
      </c>
    </row>
    <row r="153" spans="1:65" s="2" customFormat="1" ht="19.5">
      <c r="A153" s="31"/>
      <c r="B153" s="32"/>
      <c r="C153" s="31"/>
      <c r="D153" s="161" t="s">
        <v>169</v>
      </c>
      <c r="E153" s="31"/>
      <c r="F153" s="177" t="s">
        <v>194</v>
      </c>
      <c r="G153" s="31"/>
      <c r="H153" s="31"/>
      <c r="I153" s="178"/>
      <c r="J153" s="178"/>
      <c r="K153" s="31"/>
      <c r="L153" s="31"/>
      <c r="M153" s="32"/>
      <c r="N153" s="179"/>
      <c r="O153" s="180"/>
      <c r="P153" s="57"/>
      <c r="Q153" s="57"/>
      <c r="R153" s="57"/>
      <c r="S153" s="57"/>
      <c r="T153" s="57"/>
      <c r="U153" s="57"/>
      <c r="V153" s="57"/>
      <c r="W153" s="57"/>
      <c r="X153" s="58"/>
      <c r="Y153" s="31"/>
      <c r="Z153" s="31"/>
      <c r="AA153" s="31"/>
      <c r="AB153" s="31"/>
      <c r="AC153" s="31"/>
      <c r="AD153" s="31"/>
      <c r="AE153" s="31"/>
      <c r="AT153" s="16" t="s">
        <v>169</v>
      </c>
      <c r="AU153" s="16" t="s">
        <v>91</v>
      </c>
    </row>
    <row r="154" spans="1:65" s="2" customFormat="1" ht="24.2" customHeight="1">
      <c r="A154" s="31"/>
      <c r="B154" s="145"/>
      <c r="C154" s="146" t="s">
        <v>229</v>
      </c>
      <c r="D154" s="146" t="s">
        <v>138</v>
      </c>
      <c r="E154" s="147" t="s">
        <v>230</v>
      </c>
      <c r="F154" s="148" t="s">
        <v>231</v>
      </c>
      <c r="G154" s="149" t="s">
        <v>174</v>
      </c>
      <c r="H154" s="150">
        <v>16</v>
      </c>
      <c r="I154" s="151"/>
      <c r="J154" s="151"/>
      <c r="K154" s="152">
        <f>ROUND(P154*H154,2)</f>
        <v>0</v>
      </c>
      <c r="L154" s="148" t="s">
        <v>142</v>
      </c>
      <c r="M154" s="32"/>
      <c r="N154" s="153" t="s">
        <v>1</v>
      </c>
      <c r="O154" s="154" t="s">
        <v>44</v>
      </c>
      <c r="P154" s="155">
        <f>I154+J154</f>
        <v>0</v>
      </c>
      <c r="Q154" s="155">
        <f>ROUND(I154*H154,2)</f>
        <v>0</v>
      </c>
      <c r="R154" s="155">
        <f>ROUND(J154*H154,2)</f>
        <v>0</v>
      </c>
      <c r="S154" s="57"/>
      <c r="T154" s="156">
        <f>S154*H154</f>
        <v>0</v>
      </c>
      <c r="U154" s="156">
        <v>0</v>
      </c>
      <c r="V154" s="156">
        <f>U154*H154</f>
        <v>0</v>
      </c>
      <c r="W154" s="156">
        <v>0</v>
      </c>
      <c r="X154" s="157">
        <f>W154*H154</f>
        <v>0</v>
      </c>
      <c r="Y154" s="31"/>
      <c r="Z154" s="31"/>
      <c r="AA154" s="31"/>
      <c r="AB154" s="31"/>
      <c r="AC154" s="31"/>
      <c r="AD154" s="31"/>
      <c r="AE154" s="31"/>
      <c r="AR154" s="158" t="s">
        <v>232</v>
      </c>
      <c r="AT154" s="158" t="s">
        <v>138</v>
      </c>
      <c r="AU154" s="158" t="s">
        <v>91</v>
      </c>
      <c r="AY154" s="16" t="s">
        <v>135</v>
      </c>
      <c r="BE154" s="159">
        <f>IF(O154="základní",K154,0)</f>
        <v>0</v>
      </c>
      <c r="BF154" s="159">
        <f>IF(O154="snížená",K154,0)</f>
        <v>0</v>
      </c>
      <c r="BG154" s="159">
        <f>IF(O154="zákl. přenesená",K154,0)</f>
        <v>0</v>
      </c>
      <c r="BH154" s="159">
        <f>IF(O154="sníž. přenesená",K154,0)</f>
        <v>0</v>
      </c>
      <c r="BI154" s="159">
        <f>IF(O154="nulová",K154,0)</f>
        <v>0</v>
      </c>
      <c r="BJ154" s="16" t="s">
        <v>89</v>
      </c>
      <c r="BK154" s="159">
        <f>ROUND(P154*H154,2)</f>
        <v>0</v>
      </c>
      <c r="BL154" s="16" t="s">
        <v>232</v>
      </c>
      <c r="BM154" s="158" t="s">
        <v>233</v>
      </c>
    </row>
    <row r="155" spans="1:65" s="2" customFormat="1" ht="24.2" customHeight="1">
      <c r="A155" s="31"/>
      <c r="B155" s="145"/>
      <c r="C155" s="146" t="s">
        <v>8</v>
      </c>
      <c r="D155" s="146" t="s">
        <v>138</v>
      </c>
      <c r="E155" s="147" t="s">
        <v>234</v>
      </c>
      <c r="F155" s="148" t="s">
        <v>235</v>
      </c>
      <c r="G155" s="149" t="s">
        <v>174</v>
      </c>
      <c r="H155" s="150">
        <v>25</v>
      </c>
      <c r="I155" s="151"/>
      <c r="J155" s="151"/>
      <c r="K155" s="152">
        <f>ROUND(P155*H155,2)</f>
        <v>0</v>
      </c>
      <c r="L155" s="148" t="s">
        <v>142</v>
      </c>
      <c r="M155" s="32"/>
      <c r="N155" s="153" t="s">
        <v>1</v>
      </c>
      <c r="O155" s="154" t="s">
        <v>44</v>
      </c>
      <c r="P155" s="155">
        <f>I155+J155</f>
        <v>0</v>
      </c>
      <c r="Q155" s="155">
        <f>ROUND(I155*H155,2)</f>
        <v>0</v>
      </c>
      <c r="R155" s="155">
        <f>ROUND(J155*H155,2)</f>
        <v>0</v>
      </c>
      <c r="S155" s="57"/>
      <c r="T155" s="156">
        <f>S155*H155</f>
        <v>0</v>
      </c>
      <c r="U155" s="156">
        <v>0</v>
      </c>
      <c r="V155" s="156">
        <f>U155*H155</f>
        <v>0</v>
      </c>
      <c r="W155" s="156">
        <v>0</v>
      </c>
      <c r="X155" s="157">
        <f>W155*H155</f>
        <v>0</v>
      </c>
      <c r="Y155" s="31"/>
      <c r="Z155" s="31"/>
      <c r="AA155" s="31"/>
      <c r="AB155" s="31"/>
      <c r="AC155" s="31"/>
      <c r="AD155" s="31"/>
      <c r="AE155" s="31"/>
      <c r="AR155" s="158" t="s">
        <v>143</v>
      </c>
      <c r="AT155" s="158" t="s">
        <v>138</v>
      </c>
      <c r="AU155" s="158" t="s">
        <v>91</v>
      </c>
      <c r="AY155" s="16" t="s">
        <v>135</v>
      </c>
      <c r="BE155" s="159">
        <f>IF(O155="základní",K155,0)</f>
        <v>0</v>
      </c>
      <c r="BF155" s="159">
        <f>IF(O155="snížená",K155,0)</f>
        <v>0</v>
      </c>
      <c r="BG155" s="159">
        <f>IF(O155="zákl. přenesená",K155,0)</f>
        <v>0</v>
      </c>
      <c r="BH155" s="159">
        <f>IF(O155="sníž. přenesená",K155,0)</f>
        <v>0</v>
      </c>
      <c r="BI155" s="159">
        <f>IF(O155="nulová",K155,0)</f>
        <v>0</v>
      </c>
      <c r="BJ155" s="16" t="s">
        <v>89</v>
      </c>
      <c r="BK155" s="159">
        <f>ROUND(P155*H155,2)</f>
        <v>0</v>
      </c>
      <c r="BL155" s="16" t="s">
        <v>143</v>
      </c>
      <c r="BM155" s="158" t="s">
        <v>236</v>
      </c>
    </row>
    <row r="156" spans="1:65" s="2" customFormat="1" ht="24.2" customHeight="1">
      <c r="A156" s="31"/>
      <c r="B156" s="145"/>
      <c r="C156" s="146" t="s">
        <v>237</v>
      </c>
      <c r="D156" s="146" t="s">
        <v>138</v>
      </c>
      <c r="E156" s="147" t="s">
        <v>238</v>
      </c>
      <c r="F156" s="148" t="s">
        <v>239</v>
      </c>
      <c r="G156" s="149" t="s">
        <v>174</v>
      </c>
      <c r="H156" s="150">
        <v>2</v>
      </c>
      <c r="I156" s="151"/>
      <c r="J156" s="151"/>
      <c r="K156" s="152">
        <f>ROUND(P156*H156,2)</f>
        <v>0</v>
      </c>
      <c r="L156" s="148" t="s">
        <v>142</v>
      </c>
      <c r="M156" s="32"/>
      <c r="N156" s="153" t="s">
        <v>1</v>
      </c>
      <c r="O156" s="154" t="s">
        <v>44</v>
      </c>
      <c r="P156" s="155">
        <f>I156+J156</f>
        <v>0</v>
      </c>
      <c r="Q156" s="155">
        <f>ROUND(I156*H156,2)</f>
        <v>0</v>
      </c>
      <c r="R156" s="155">
        <f>ROUND(J156*H156,2)</f>
        <v>0</v>
      </c>
      <c r="S156" s="57"/>
      <c r="T156" s="156">
        <f>S156*H156</f>
        <v>0</v>
      </c>
      <c r="U156" s="156">
        <v>0</v>
      </c>
      <c r="V156" s="156">
        <f>U156*H156</f>
        <v>0</v>
      </c>
      <c r="W156" s="156">
        <v>0</v>
      </c>
      <c r="X156" s="157">
        <f>W156*H156</f>
        <v>0</v>
      </c>
      <c r="Y156" s="31"/>
      <c r="Z156" s="31"/>
      <c r="AA156" s="31"/>
      <c r="AB156" s="31"/>
      <c r="AC156" s="31"/>
      <c r="AD156" s="31"/>
      <c r="AE156" s="31"/>
      <c r="AR156" s="158" t="s">
        <v>143</v>
      </c>
      <c r="AT156" s="158" t="s">
        <v>138</v>
      </c>
      <c r="AU156" s="158" t="s">
        <v>91</v>
      </c>
      <c r="AY156" s="16" t="s">
        <v>135</v>
      </c>
      <c r="BE156" s="159">
        <f>IF(O156="základní",K156,0)</f>
        <v>0</v>
      </c>
      <c r="BF156" s="159">
        <f>IF(O156="snížená",K156,0)</f>
        <v>0</v>
      </c>
      <c r="BG156" s="159">
        <f>IF(O156="zákl. přenesená",K156,0)</f>
        <v>0</v>
      </c>
      <c r="BH156" s="159">
        <f>IF(O156="sníž. přenesená",K156,0)</f>
        <v>0</v>
      </c>
      <c r="BI156" s="159">
        <f>IF(O156="nulová",K156,0)</f>
        <v>0</v>
      </c>
      <c r="BJ156" s="16" t="s">
        <v>89</v>
      </c>
      <c r="BK156" s="159">
        <f>ROUND(P156*H156,2)</f>
        <v>0</v>
      </c>
      <c r="BL156" s="16" t="s">
        <v>143</v>
      </c>
      <c r="BM156" s="158" t="s">
        <v>240</v>
      </c>
    </row>
    <row r="157" spans="1:65" s="2" customFormat="1" ht="19.5">
      <c r="A157" s="31"/>
      <c r="B157" s="32"/>
      <c r="C157" s="31"/>
      <c r="D157" s="161" t="s">
        <v>169</v>
      </c>
      <c r="E157" s="31"/>
      <c r="F157" s="177" t="s">
        <v>241</v>
      </c>
      <c r="G157" s="31"/>
      <c r="H157" s="31"/>
      <c r="I157" s="178"/>
      <c r="J157" s="178"/>
      <c r="K157" s="31"/>
      <c r="L157" s="31"/>
      <c r="M157" s="32"/>
      <c r="N157" s="179"/>
      <c r="O157" s="180"/>
      <c r="P157" s="57"/>
      <c r="Q157" s="57"/>
      <c r="R157" s="57"/>
      <c r="S157" s="57"/>
      <c r="T157" s="57"/>
      <c r="U157" s="57"/>
      <c r="V157" s="57"/>
      <c r="W157" s="57"/>
      <c r="X157" s="58"/>
      <c r="Y157" s="31"/>
      <c r="Z157" s="31"/>
      <c r="AA157" s="31"/>
      <c r="AB157" s="31"/>
      <c r="AC157" s="31"/>
      <c r="AD157" s="31"/>
      <c r="AE157" s="31"/>
      <c r="AT157" s="16" t="s">
        <v>169</v>
      </c>
      <c r="AU157" s="16" t="s">
        <v>91</v>
      </c>
    </row>
    <row r="158" spans="1:65" s="2" customFormat="1" ht="24.2" customHeight="1">
      <c r="A158" s="31"/>
      <c r="B158" s="145"/>
      <c r="C158" s="146" t="s">
        <v>242</v>
      </c>
      <c r="D158" s="146" t="s">
        <v>138</v>
      </c>
      <c r="E158" s="147" t="s">
        <v>243</v>
      </c>
      <c r="F158" s="148" t="s">
        <v>244</v>
      </c>
      <c r="G158" s="149" t="s">
        <v>174</v>
      </c>
      <c r="H158" s="150">
        <v>8</v>
      </c>
      <c r="I158" s="151"/>
      <c r="J158" s="151"/>
      <c r="K158" s="152">
        <f>ROUND(P158*H158,2)</f>
        <v>0</v>
      </c>
      <c r="L158" s="148" t="s">
        <v>142</v>
      </c>
      <c r="M158" s="32"/>
      <c r="N158" s="153" t="s">
        <v>1</v>
      </c>
      <c r="O158" s="154" t="s">
        <v>44</v>
      </c>
      <c r="P158" s="155">
        <f>I158+J158</f>
        <v>0</v>
      </c>
      <c r="Q158" s="155">
        <f>ROUND(I158*H158,2)</f>
        <v>0</v>
      </c>
      <c r="R158" s="155">
        <f>ROUND(J158*H158,2)</f>
        <v>0</v>
      </c>
      <c r="S158" s="57"/>
      <c r="T158" s="156">
        <f>S158*H158</f>
        <v>0</v>
      </c>
      <c r="U158" s="156">
        <v>0</v>
      </c>
      <c r="V158" s="156">
        <f>U158*H158</f>
        <v>0</v>
      </c>
      <c r="W158" s="156">
        <v>0</v>
      </c>
      <c r="X158" s="157">
        <f>W158*H158</f>
        <v>0</v>
      </c>
      <c r="Y158" s="31"/>
      <c r="Z158" s="31"/>
      <c r="AA158" s="31"/>
      <c r="AB158" s="31"/>
      <c r="AC158" s="31"/>
      <c r="AD158" s="31"/>
      <c r="AE158" s="31"/>
      <c r="AR158" s="158" t="s">
        <v>143</v>
      </c>
      <c r="AT158" s="158" t="s">
        <v>138</v>
      </c>
      <c r="AU158" s="158" t="s">
        <v>91</v>
      </c>
      <c r="AY158" s="16" t="s">
        <v>135</v>
      </c>
      <c r="BE158" s="159">
        <f>IF(O158="základní",K158,0)</f>
        <v>0</v>
      </c>
      <c r="BF158" s="159">
        <f>IF(O158="snížená",K158,0)</f>
        <v>0</v>
      </c>
      <c r="BG158" s="159">
        <f>IF(O158="zákl. přenesená",K158,0)</f>
        <v>0</v>
      </c>
      <c r="BH158" s="159">
        <f>IF(O158="sníž. přenesená",K158,0)</f>
        <v>0</v>
      </c>
      <c r="BI158" s="159">
        <f>IF(O158="nulová",K158,0)</f>
        <v>0</v>
      </c>
      <c r="BJ158" s="16" t="s">
        <v>89</v>
      </c>
      <c r="BK158" s="159">
        <f>ROUND(P158*H158,2)</f>
        <v>0</v>
      </c>
      <c r="BL158" s="16" t="s">
        <v>143</v>
      </c>
      <c r="BM158" s="158" t="s">
        <v>245</v>
      </c>
    </row>
    <row r="159" spans="1:65" s="2" customFormat="1" ht="19.5">
      <c r="A159" s="31"/>
      <c r="B159" s="32"/>
      <c r="C159" s="31"/>
      <c r="D159" s="161" t="s">
        <v>169</v>
      </c>
      <c r="E159" s="31"/>
      <c r="F159" s="177" t="s">
        <v>246</v>
      </c>
      <c r="G159" s="31"/>
      <c r="H159" s="31"/>
      <c r="I159" s="178"/>
      <c r="J159" s="178"/>
      <c r="K159" s="31"/>
      <c r="L159" s="31"/>
      <c r="M159" s="32"/>
      <c r="N159" s="179"/>
      <c r="O159" s="180"/>
      <c r="P159" s="57"/>
      <c r="Q159" s="57"/>
      <c r="R159" s="57"/>
      <c r="S159" s="57"/>
      <c r="T159" s="57"/>
      <c r="U159" s="57"/>
      <c r="V159" s="57"/>
      <c r="W159" s="57"/>
      <c r="X159" s="58"/>
      <c r="Y159" s="31"/>
      <c r="Z159" s="31"/>
      <c r="AA159" s="31"/>
      <c r="AB159" s="31"/>
      <c r="AC159" s="31"/>
      <c r="AD159" s="31"/>
      <c r="AE159" s="31"/>
      <c r="AT159" s="16" t="s">
        <v>169</v>
      </c>
      <c r="AU159" s="16" t="s">
        <v>91</v>
      </c>
    </row>
    <row r="160" spans="1:65" s="2" customFormat="1" ht="24.2" customHeight="1">
      <c r="A160" s="31"/>
      <c r="B160" s="145"/>
      <c r="C160" s="146" t="s">
        <v>247</v>
      </c>
      <c r="D160" s="146" t="s">
        <v>138</v>
      </c>
      <c r="E160" s="147" t="s">
        <v>248</v>
      </c>
      <c r="F160" s="148" t="s">
        <v>249</v>
      </c>
      <c r="G160" s="149" t="s">
        <v>192</v>
      </c>
      <c r="H160" s="150">
        <v>5.4</v>
      </c>
      <c r="I160" s="151"/>
      <c r="J160" s="151"/>
      <c r="K160" s="152">
        <f t="shared" ref="K160:K165" si="1">ROUND(P160*H160,2)</f>
        <v>0</v>
      </c>
      <c r="L160" s="148" t="s">
        <v>142</v>
      </c>
      <c r="M160" s="32"/>
      <c r="N160" s="153" t="s">
        <v>1</v>
      </c>
      <c r="O160" s="154" t="s">
        <v>44</v>
      </c>
      <c r="P160" s="155">
        <f t="shared" ref="P160:P165" si="2">I160+J160</f>
        <v>0</v>
      </c>
      <c r="Q160" s="155">
        <f t="shared" ref="Q160:Q165" si="3">ROUND(I160*H160,2)</f>
        <v>0</v>
      </c>
      <c r="R160" s="155">
        <f t="shared" ref="R160:R165" si="4">ROUND(J160*H160,2)</f>
        <v>0</v>
      </c>
      <c r="S160" s="57"/>
      <c r="T160" s="156">
        <f t="shared" ref="T160:T165" si="5">S160*H160</f>
        <v>0</v>
      </c>
      <c r="U160" s="156">
        <v>0</v>
      </c>
      <c r="V160" s="156">
        <f t="shared" ref="V160:V165" si="6">U160*H160</f>
        <v>0</v>
      </c>
      <c r="W160" s="156">
        <v>0</v>
      </c>
      <c r="X160" s="157">
        <f t="shared" ref="X160:X165" si="7">W160*H160</f>
        <v>0</v>
      </c>
      <c r="Y160" s="31"/>
      <c r="Z160" s="31"/>
      <c r="AA160" s="31"/>
      <c r="AB160" s="31"/>
      <c r="AC160" s="31"/>
      <c r="AD160" s="31"/>
      <c r="AE160" s="31"/>
      <c r="AR160" s="158" t="s">
        <v>143</v>
      </c>
      <c r="AT160" s="158" t="s">
        <v>138</v>
      </c>
      <c r="AU160" s="158" t="s">
        <v>91</v>
      </c>
      <c r="AY160" s="16" t="s">
        <v>135</v>
      </c>
      <c r="BE160" s="159">
        <f t="shared" ref="BE160:BE165" si="8">IF(O160="základní",K160,0)</f>
        <v>0</v>
      </c>
      <c r="BF160" s="159">
        <f t="shared" ref="BF160:BF165" si="9">IF(O160="snížená",K160,0)</f>
        <v>0</v>
      </c>
      <c r="BG160" s="159">
        <f t="shared" ref="BG160:BG165" si="10">IF(O160="zákl. přenesená",K160,0)</f>
        <v>0</v>
      </c>
      <c r="BH160" s="159">
        <f t="shared" ref="BH160:BH165" si="11">IF(O160="sníž. přenesená",K160,0)</f>
        <v>0</v>
      </c>
      <c r="BI160" s="159">
        <f t="shared" ref="BI160:BI165" si="12">IF(O160="nulová",K160,0)</f>
        <v>0</v>
      </c>
      <c r="BJ160" s="16" t="s">
        <v>89</v>
      </c>
      <c r="BK160" s="159">
        <f t="shared" ref="BK160:BK165" si="13">ROUND(P160*H160,2)</f>
        <v>0</v>
      </c>
      <c r="BL160" s="16" t="s">
        <v>143</v>
      </c>
      <c r="BM160" s="158" t="s">
        <v>250</v>
      </c>
    </row>
    <row r="161" spans="1:65" s="2" customFormat="1" ht="24.2" customHeight="1">
      <c r="A161" s="31"/>
      <c r="B161" s="145"/>
      <c r="C161" s="146" t="s">
        <v>251</v>
      </c>
      <c r="D161" s="146" t="s">
        <v>138</v>
      </c>
      <c r="E161" s="147" t="s">
        <v>252</v>
      </c>
      <c r="F161" s="148" t="s">
        <v>253</v>
      </c>
      <c r="G161" s="149" t="s">
        <v>192</v>
      </c>
      <c r="H161" s="150">
        <v>4.2</v>
      </c>
      <c r="I161" s="151"/>
      <c r="J161" s="151"/>
      <c r="K161" s="152">
        <f t="shared" si="1"/>
        <v>0</v>
      </c>
      <c r="L161" s="148" t="s">
        <v>142</v>
      </c>
      <c r="M161" s="32"/>
      <c r="N161" s="153" t="s">
        <v>1</v>
      </c>
      <c r="O161" s="154" t="s">
        <v>44</v>
      </c>
      <c r="P161" s="155">
        <f t="shared" si="2"/>
        <v>0</v>
      </c>
      <c r="Q161" s="155">
        <f t="shared" si="3"/>
        <v>0</v>
      </c>
      <c r="R161" s="155">
        <f t="shared" si="4"/>
        <v>0</v>
      </c>
      <c r="S161" s="57"/>
      <c r="T161" s="156">
        <f t="shared" si="5"/>
        <v>0</v>
      </c>
      <c r="U161" s="156">
        <v>0</v>
      </c>
      <c r="V161" s="156">
        <f t="shared" si="6"/>
        <v>0</v>
      </c>
      <c r="W161" s="156">
        <v>0</v>
      </c>
      <c r="X161" s="157">
        <f t="shared" si="7"/>
        <v>0</v>
      </c>
      <c r="Y161" s="31"/>
      <c r="Z161" s="31"/>
      <c r="AA161" s="31"/>
      <c r="AB161" s="31"/>
      <c r="AC161" s="31"/>
      <c r="AD161" s="31"/>
      <c r="AE161" s="31"/>
      <c r="AR161" s="158" t="s">
        <v>143</v>
      </c>
      <c r="AT161" s="158" t="s">
        <v>138</v>
      </c>
      <c r="AU161" s="158" t="s">
        <v>91</v>
      </c>
      <c r="AY161" s="16" t="s">
        <v>135</v>
      </c>
      <c r="BE161" s="159">
        <f t="shared" si="8"/>
        <v>0</v>
      </c>
      <c r="BF161" s="159">
        <f t="shared" si="9"/>
        <v>0</v>
      </c>
      <c r="BG161" s="159">
        <f t="shared" si="10"/>
        <v>0</v>
      </c>
      <c r="BH161" s="159">
        <f t="shared" si="11"/>
        <v>0</v>
      </c>
      <c r="BI161" s="159">
        <f t="shared" si="12"/>
        <v>0</v>
      </c>
      <c r="BJ161" s="16" t="s">
        <v>89</v>
      </c>
      <c r="BK161" s="159">
        <f t="shared" si="13"/>
        <v>0</v>
      </c>
      <c r="BL161" s="16" t="s">
        <v>143</v>
      </c>
      <c r="BM161" s="158" t="s">
        <v>254</v>
      </c>
    </row>
    <row r="162" spans="1:65" s="2" customFormat="1" ht="24.2" customHeight="1">
      <c r="A162" s="31"/>
      <c r="B162" s="145"/>
      <c r="C162" s="146" t="s">
        <v>255</v>
      </c>
      <c r="D162" s="146" t="s">
        <v>138</v>
      </c>
      <c r="E162" s="147" t="s">
        <v>256</v>
      </c>
      <c r="F162" s="148" t="s">
        <v>257</v>
      </c>
      <c r="G162" s="149" t="s">
        <v>192</v>
      </c>
      <c r="H162" s="150">
        <v>5.4</v>
      </c>
      <c r="I162" s="151"/>
      <c r="J162" s="151"/>
      <c r="K162" s="152">
        <f t="shared" si="1"/>
        <v>0</v>
      </c>
      <c r="L162" s="148" t="s">
        <v>142</v>
      </c>
      <c r="M162" s="32"/>
      <c r="N162" s="153" t="s">
        <v>1</v>
      </c>
      <c r="O162" s="154" t="s">
        <v>44</v>
      </c>
      <c r="P162" s="155">
        <f t="shared" si="2"/>
        <v>0</v>
      </c>
      <c r="Q162" s="155">
        <f t="shared" si="3"/>
        <v>0</v>
      </c>
      <c r="R162" s="155">
        <f t="shared" si="4"/>
        <v>0</v>
      </c>
      <c r="S162" s="57"/>
      <c r="T162" s="156">
        <f t="shared" si="5"/>
        <v>0</v>
      </c>
      <c r="U162" s="156">
        <v>0</v>
      </c>
      <c r="V162" s="156">
        <f t="shared" si="6"/>
        <v>0</v>
      </c>
      <c r="W162" s="156">
        <v>0</v>
      </c>
      <c r="X162" s="157">
        <f t="shared" si="7"/>
        <v>0</v>
      </c>
      <c r="Y162" s="31"/>
      <c r="Z162" s="31"/>
      <c r="AA162" s="31"/>
      <c r="AB162" s="31"/>
      <c r="AC162" s="31"/>
      <c r="AD162" s="31"/>
      <c r="AE162" s="31"/>
      <c r="AR162" s="158" t="s">
        <v>143</v>
      </c>
      <c r="AT162" s="158" t="s">
        <v>138</v>
      </c>
      <c r="AU162" s="158" t="s">
        <v>91</v>
      </c>
      <c r="AY162" s="16" t="s">
        <v>135</v>
      </c>
      <c r="BE162" s="159">
        <f t="shared" si="8"/>
        <v>0</v>
      </c>
      <c r="BF162" s="159">
        <f t="shared" si="9"/>
        <v>0</v>
      </c>
      <c r="BG162" s="159">
        <f t="shared" si="10"/>
        <v>0</v>
      </c>
      <c r="BH162" s="159">
        <f t="shared" si="11"/>
        <v>0</v>
      </c>
      <c r="BI162" s="159">
        <f t="shared" si="12"/>
        <v>0</v>
      </c>
      <c r="BJ162" s="16" t="s">
        <v>89</v>
      </c>
      <c r="BK162" s="159">
        <f t="shared" si="13"/>
        <v>0</v>
      </c>
      <c r="BL162" s="16" t="s">
        <v>143</v>
      </c>
      <c r="BM162" s="158" t="s">
        <v>258</v>
      </c>
    </row>
    <row r="163" spans="1:65" s="2" customFormat="1" ht="24.2" customHeight="1">
      <c r="A163" s="31"/>
      <c r="B163" s="145"/>
      <c r="C163" s="146" t="s">
        <v>259</v>
      </c>
      <c r="D163" s="146" t="s">
        <v>138</v>
      </c>
      <c r="E163" s="147" t="s">
        <v>260</v>
      </c>
      <c r="F163" s="148" t="s">
        <v>261</v>
      </c>
      <c r="G163" s="149" t="s">
        <v>192</v>
      </c>
      <c r="H163" s="150">
        <v>5.4</v>
      </c>
      <c r="I163" s="151"/>
      <c r="J163" s="151"/>
      <c r="K163" s="152">
        <f t="shared" si="1"/>
        <v>0</v>
      </c>
      <c r="L163" s="148" t="s">
        <v>142</v>
      </c>
      <c r="M163" s="32"/>
      <c r="N163" s="153" t="s">
        <v>1</v>
      </c>
      <c r="O163" s="154" t="s">
        <v>44</v>
      </c>
      <c r="P163" s="155">
        <f t="shared" si="2"/>
        <v>0</v>
      </c>
      <c r="Q163" s="155">
        <f t="shared" si="3"/>
        <v>0</v>
      </c>
      <c r="R163" s="155">
        <f t="shared" si="4"/>
        <v>0</v>
      </c>
      <c r="S163" s="57"/>
      <c r="T163" s="156">
        <f t="shared" si="5"/>
        <v>0</v>
      </c>
      <c r="U163" s="156">
        <v>0</v>
      </c>
      <c r="V163" s="156">
        <f t="shared" si="6"/>
        <v>0</v>
      </c>
      <c r="W163" s="156">
        <v>0</v>
      </c>
      <c r="X163" s="157">
        <f t="shared" si="7"/>
        <v>0</v>
      </c>
      <c r="Y163" s="31"/>
      <c r="Z163" s="31"/>
      <c r="AA163" s="31"/>
      <c r="AB163" s="31"/>
      <c r="AC163" s="31"/>
      <c r="AD163" s="31"/>
      <c r="AE163" s="31"/>
      <c r="AR163" s="158" t="s">
        <v>143</v>
      </c>
      <c r="AT163" s="158" t="s">
        <v>138</v>
      </c>
      <c r="AU163" s="158" t="s">
        <v>91</v>
      </c>
      <c r="AY163" s="16" t="s">
        <v>135</v>
      </c>
      <c r="BE163" s="159">
        <f t="shared" si="8"/>
        <v>0</v>
      </c>
      <c r="BF163" s="159">
        <f t="shared" si="9"/>
        <v>0</v>
      </c>
      <c r="BG163" s="159">
        <f t="shared" si="10"/>
        <v>0</v>
      </c>
      <c r="BH163" s="159">
        <f t="shared" si="11"/>
        <v>0</v>
      </c>
      <c r="BI163" s="159">
        <f t="shared" si="12"/>
        <v>0</v>
      </c>
      <c r="BJ163" s="16" t="s">
        <v>89</v>
      </c>
      <c r="BK163" s="159">
        <f t="shared" si="13"/>
        <v>0</v>
      </c>
      <c r="BL163" s="16" t="s">
        <v>143</v>
      </c>
      <c r="BM163" s="158" t="s">
        <v>262</v>
      </c>
    </row>
    <row r="164" spans="1:65" s="2" customFormat="1" ht="24.2" customHeight="1">
      <c r="A164" s="31"/>
      <c r="B164" s="145"/>
      <c r="C164" s="146" t="s">
        <v>263</v>
      </c>
      <c r="D164" s="146" t="s">
        <v>138</v>
      </c>
      <c r="E164" s="147" t="s">
        <v>264</v>
      </c>
      <c r="F164" s="148" t="s">
        <v>265</v>
      </c>
      <c r="G164" s="149" t="s">
        <v>141</v>
      </c>
      <c r="H164" s="150">
        <v>60</v>
      </c>
      <c r="I164" s="151"/>
      <c r="J164" s="151"/>
      <c r="K164" s="152">
        <f t="shared" si="1"/>
        <v>0</v>
      </c>
      <c r="L164" s="148" t="s">
        <v>266</v>
      </c>
      <c r="M164" s="32"/>
      <c r="N164" s="153" t="s">
        <v>1</v>
      </c>
      <c r="O164" s="154" t="s">
        <v>44</v>
      </c>
      <c r="P164" s="155">
        <f t="shared" si="2"/>
        <v>0</v>
      </c>
      <c r="Q164" s="155">
        <f t="shared" si="3"/>
        <v>0</v>
      </c>
      <c r="R164" s="155">
        <f t="shared" si="4"/>
        <v>0</v>
      </c>
      <c r="S164" s="57"/>
      <c r="T164" s="156">
        <f t="shared" si="5"/>
        <v>0</v>
      </c>
      <c r="U164" s="156">
        <v>0.55000000000000004</v>
      </c>
      <c r="V164" s="156">
        <f t="shared" si="6"/>
        <v>33</v>
      </c>
      <c r="W164" s="156">
        <v>0</v>
      </c>
      <c r="X164" s="157">
        <f t="shared" si="7"/>
        <v>0</v>
      </c>
      <c r="Y164" s="31"/>
      <c r="Z164" s="31"/>
      <c r="AA164" s="31"/>
      <c r="AB164" s="31"/>
      <c r="AC164" s="31"/>
      <c r="AD164" s="31"/>
      <c r="AE164" s="31"/>
      <c r="AR164" s="158" t="s">
        <v>143</v>
      </c>
      <c r="AT164" s="158" t="s">
        <v>138</v>
      </c>
      <c r="AU164" s="158" t="s">
        <v>91</v>
      </c>
      <c r="AY164" s="16" t="s">
        <v>135</v>
      </c>
      <c r="BE164" s="159">
        <f t="shared" si="8"/>
        <v>0</v>
      </c>
      <c r="BF164" s="159">
        <f t="shared" si="9"/>
        <v>0</v>
      </c>
      <c r="BG164" s="159">
        <f t="shared" si="10"/>
        <v>0</v>
      </c>
      <c r="BH164" s="159">
        <f t="shared" si="11"/>
        <v>0</v>
      </c>
      <c r="BI164" s="159">
        <f t="shared" si="12"/>
        <v>0</v>
      </c>
      <c r="BJ164" s="16" t="s">
        <v>89</v>
      </c>
      <c r="BK164" s="159">
        <f t="shared" si="13"/>
        <v>0</v>
      </c>
      <c r="BL164" s="16" t="s">
        <v>143</v>
      </c>
      <c r="BM164" s="158" t="s">
        <v>267</v>
      </c>
    </row>
    <row r="165" spans="1:65" s="2" customFormat="1" ht="24.2" customHeight="1">
      <c r="A165" s="31"/>
      <c r="B165" s="145"/>
      <c r="C165" s="146" t="s">
        <v>268</v>
      </c>
      <c r="D165" s="146" t="s">
        <v>138</v>
      </c>
      <c r="E165" s="147" t="s">
        <v>269</v>
      </c>
      <c r="F165" s="148" t="s">
        <v>270</v>
      </c>
      <c r="G165" s="149" t="s">
        <v>153</v>
      </c>
      <c r="H165" s="150">
        <v>240</v>
      </c>
      <c r="I165" s="151"/>
      <c r="J165" s="151"/>
      <c r="K165" s="152">
        <f t="shared" si="1"/>
        <v>0</v>
      </c>
      <c r="L165" s="148" t="s">
        <v>142</v>
      </c>
      <c r="M165" s="32"/>
      <c r="N165" s="153" t="s">
        <v>1</v>
      </c>
      <c r="O165" s="154" t="s">
        <v>44</v>
      </c>
      <c r="P165" s="155">
        <f t="shared" si="2"/>
        <v>0</v>
      </c>
      <c r="Q165" s="155">
        <f t="shared" si="3"/>
        <v>0</v>
      </c>
      <c r="R165" s="155">
        <f t="shared" si="4"/>
        <v>0</v>
      </c>
      <c r="S165" s="57"/>
      <c r="T165" s="156">
        <f t="shared" si="5"/>
        <v>0</v>
      </c>
      <c r="U165" s="156">
        <v>0</v>
      </c>
      <c r="V165" s="156">
        <f t="shared" si="6"/>
        <v>0</v>
      </c>
      <c r="W165" s="156">
        <v>0</v>
      </c>
      <c r="X165" s="157">
        <f t="shared" si="7"/>
        <v>0</v>
      </c>
      <c r="Y165" s="31"/>
      <c r="Z165" s="31"/>
      <c r="AA165" s="31"/>
      <c r="AB165" s="31"/>
      <c r="AC165" s="31"/>
      <c r="AD165" s="31"/>
      <c r="AE165" s="31"/>
      <c r="AR165" s="158" t="s">
        <v>143</v>
      </c>
      <c r="AT165" s="158" t="s">
        <v>138</v>
      </c>
      <c r="AU165" s="158" t="s">
        <v>91</v>
      </c>
      <c r="AY165" s="16" t="s">
        <v>135</v>
      </c>
      <c r="BE165" s="159">
        <f t="shared" si="8"/>
        <v>0</v>
      </c>
      <c r="BF165" s="159">
        <f t="shared" si="9"/>
        <v>0</v>
      </c>
      <c r="BG165" s="159">
        <f t="shared" si="10"/>
        <v>0</v>
      </c>
      <c r="BH165" s="159">
        <f t="shared" si="11"/>
        <v>0</v>
      </c>
      <c r="BI165" s="159">
        <f t="shared" si="12"/>
        <v>0</v>
      </c>
      <c r="BJ165" s="16" t="s">
        <v>89</v>
      </c>
      <c r="BK165" s="159">
        <f t="shared" si="13"/>
        <v>0</v>
      </c>
      <c r="BL165" s="16" t="s">
        <v>143</v>
      </c>
      <c r="BM165" s="158" t="s">
        <v>271</v>
      </c>
    </row>
    <row r="166" spans="1:65" s="13" customFormat="1" ht="11.25">
      <c r="B166" s="160"/>
      <c r="D166" s="161" t="s">
        <v>148</v>
      </c>
      <c r="E166" s="162" t="s">
        <v>1</v>
      </c>
      <c r="F166" s="163" t="s">
        <v>272</v>
      </c>
      <c r="H166" s="164">
        <v>240</v>
      </c>
      <c r="I166" s="165"/>
      <c r="J166" s="165"/>
      <c r="M166" s="160"/>
      <c r="N166" s="166"/>
      <c r="O166" s="167"/>
      <c r="P166" s="167"/>
      <c r="Q166" s="167"/>
      <c r="R166" s="167"/>
      <c r="S166" s="167"/>
      <c r="T166" s="167"/>
      <c r="U166" s="167"/>
      <c r="V166" s="167"/>
      <c r="W166" s="167"/>
      <c r="X166" s="168"/>
      <c r="AT166" s="162" t="s">
        <v>148</v>
      </c>
      <c r="AU166" s="162" t="s">
        <v>91</v>
      </c>
      <c r="AV166" s="13" t="s">
        <v>91</v>
      </c>
      <c r="AW166" s="13" t="s">
        <v>4</v>
      </c>
      <c r="AX166" s="13" t="s">
        <v>89</v>
      </c>
      <c r="AY166" s="162" t="s">
        <v>135</v>
      </c>
    </row>
    <row r="167" spans="1:65" s="2" customFormat="1" ht="24.2" customHeight="1">
      <c r="A167" s="31"/>
      <c r="B167" s="145"/>
      <c r="C167" s="146" t="s">
        <v>273</v>
      </c>
      <c r="D167" s="146" t="s">
        <v>138</v>
      </c>
      <c r="E167" s="147" t="s">
        <v>274</v>
      </c>
      <c r="F167" s="148" t="s">
        <v>275</v>
      </c>
      <c r="G167" s="149" t="s">
        <v>153</v>
      </c>
      <c r="H167" s="150">
        <v>6.12</v>
      </c>
      <c r="I167" s="151"/>
      <c r="J167" s="151"/>
      <c r="K167" s="152">
        <f t="shared" ref="K167:K177" si="14">ROUND(P167*H167,2)</f>
        <v>0</v>
      </c>
      <c r="L167" s="148" t="s">
        <v>266</v>
      </c>
      <c r="M167" s="32"/>
      <c r="N167" s="153" t="s">
        <v>1</v>
      </c>
      <c r="O167" s="154" t="s">
        <v>44</v>
      </c>
      <c r="P167" s="155">
        <f t="shared" ref="P167:P177" si="15">I167+J167</f>
        <v>0</v>
      </c>
      <c r="Q167" s="155">
        <f t="shared" ref="Q167:Q177" si="16">ROUND(I167*H167,2)</f>
        <v>0</v>
      </c>
      <c r="R167" s="155">
        <f t="shared" ref="R167:R177" si="17">ROUND(J167*H167,2)</f>
        <v>0</v>
      </c>
      <c r="S167" s="57"/>
      <c r="T167" s="156">
        <f t="shared" ref="T167:T177" si="18">S167*H167</f>
        <v>0</v>
      </c>
      <c r="U167" s="156">
        <v>0</v>
      </c>
      <c r="V167" s="156">
        <f t="shared" ref="V167:V177" si="19">U167*H167</f>
        <v>0</v>
      </c>
      <c r="W167" s="156">
        <v>1.6</v>
      </c>
      <c r="X167" s="157">
        <f t="shared" ref="X167:X177" si="20">W167*H167</f>
        <v>9.7920000000000016</v>
      </c>
      <c r="Y167" s="31"/>
      <c r="Z167" s="31"/>
      <c r="AA167" s="31"/>
      <c r="AB167" s="31"/>
      <c r="AC167" s="31"/>
      <c r="AD167" s="31"/>
      <c r="AE167" s="31"/>
      <c r="AR167" s="158" t="s">
        <v>143</v>
      </c>
      <c r="AT167" s="158" t="s">
        <v>138</v>
      </c>
      <c r="AU167" s="158" t="s">
        <v>91</v>
      </c>
      <c r="AY167" s="16" t="s">
        <v>135</v>
      </c>
      <c r="BE167" s="159">
        <f t="shared" ref="BE167:BE177" si="21">IF(O167="základní",K167,0)</f>
        <v>0</v>
      </c>
      <c r="BF167" s="159">
        <f t="shared" ref="BF167:BF177" si="22">IF(O167="snížená",K167,0)</f>
        <v>0</v>
      </c>
      <c r="BG167" s="159">
        <f t="shared" ref="BG167:BG177" si="23">IF(O167="zákl. přenesená",K167,0)</f>
        <v>0</v>
      </c>
      <c r="BH167" s="159">
        <f t="shared" ref="BH167:BH177" si="24">IF(O167="sníž. přenesená",K167,0)</f>
        <v>0</v>
      </c>
      <c r="BI167" s="159">
        <f t="shared" ref="BI167:BI177" si="25">IF(O167="nulová",K167,0)</f>
        <v>0</v>
      </c>
      <c r="BJ167" s="16" t="s">
        <v>89</v>
      </c>
      <c r="BK167" s="159">
        <f t="shared" ref="BK167:BK177" si="26">ROUND(P167*H167,2)</f>
        <v>0</v>
      </c>
      <c r="BL167" s="16" t="s">
        <v>143</v>
      </c>
      <c r="BM167" s="158" t="s">
        <v>276</v>
      </c>
    </row>
    <row r="168" spans="1:65" s="2" customFormat="1" ht="24.2" customHeight="1">
      <c r="A168" s="31"/>
      <c r="B168" s="145"/>
      <c r="C168" s="146" t="s">
        <v>277</v>
      </c>
      <c r="D168" s="146" t="s">
        <v>138</v>
      </c>
      <c r="E168" s="147" t="s">
        <v>278</v>
      </c>
      <c r="F168" s="148" t="s">
        <v>279</v>
      </c>
      <c r="G168" s="149" t="s">
        <v>153</v>
      </c>
      <c r="H168" s="150">
        <v>125</v>
      </c>
      <c r="I168" s="151"/>
      <c r="J168" s="151"/>
      <c r="K168" s="152">
        <f t="shared" si="14"/>
        <v>0</v>
      </c>
      <c r="L168" s="148" t="s">
        <v>142</v>
      </c>
      <c r="M168" s="32"/>
      <c r="N168" s="153" t="s">
        <v>1</v>
      </c>
      <c r="O168" s="154" t="s">
        <v>44</v>
      </c>
      <c r="P168" s="155">
        <f t="shared" si="15"/>
        <v>0</v>
      </c>
      <c r="Q168" s="155">
        <f t="shared" si="16"/>
        <v>0</v>
      </c>
      <c r="R168" s="155">
        <f t="shared" si="17"/>
        <v>0</v>
      </c>
      <c r="S168" s="57"/>
      <c r="T168" s="156">
        <f t="shared" si="18"/>
        <v>0</v>
      </c>
      <c r="U168" s="156">
        <v>0</v>
      </c>
      <c r="V168" s="156">
        <f t="shared" si="19"/>
        <v>0</v>
      </c>
      <c r="W168" s="156">
        <v>0</v>
      </c>
      <c r="X168" s="157">
        <f t="shared" si="20"/>
        <v>0</v>
      </c>
      <c r="Y168" s="31"/>
      <c r="Z168" s="31"/>
      <c r="AA168" s="31"/>
      <c r="AB168" s="31"/>
      <c r="AC168" s="31"/>
      <c r="AD168" s="31"/>
      <c r="AE168" s="31"/>
      <c r="AR168" s="158" t="s">
        <v>143</v>
      </c>
      <c r="AT168" s="158" t="s">
        <v>138</v>
      </c>
      <c r="AU168" s="158" t="s">
        <v>91</v>
      </c>
      <c r="AY168" s="16" t="s">
        <v>135</v>
      </c>
      <c r="BE168" s="159">
        <f t="shared" si="21"/>
        <v>0</v>
      </c>
      <c r="BF168" s="159">
        <f t="shared" si="22"/>
        <v>0</v>
      </c>
      <c r="BG168" s="159">
        <f t="shared" si="23"/>
        <v>0</v>
      </c>
      <c r="BH168" s="159">
        <f t="shared" si="24"/>
        <v>0</v>
      </c>
      <c r="BI168" s="159">
        <f t="shared" si="25"/>
        <v>0</v>
      </c>
      <c r="BJ168" s="16" t="s">
        <v>89</v>
      </c>
      <c r="BK168" s="159">
        <f t="shared" si="26"/>
        <v>0</v>
      </c>
      <c r="BL168" s="16" t="s">
        <v>143</v>
      </c>
      <c r="BM168" s="158" t="s">
        <v>280</v>
      </c>
    </row>
    <row r="169" spans="1:65" s="2" customFormat="1" ht="24.2" customHeight="1">
      <c r="A169" s="31"/>
      <c r="B169" s="145"/>
      <c r="C169" s="146" t="s">
        <v>281</v>
      </c>
      <c r="D169" s="146" t="s">
        <v>138</v>
      </c>
      <c r="E169" s="147" t="s">
        <v>282</v>
      </c>
      <c r="F169" s="148" t="s">
        <v>283</v>
      </c>
      <c r="G169" s="149" t="s">
        <v>153</v>
      </c>
      <c r="H169" s="150">
        <v>6.12</v>
      </c>
      <c r="I169" s="151"/>
      <c r="J169" s="151"/>
      <c r="K169" s="152">
        <f t="shared" si="14"/>
        <v>0</v>
      </c>
      <c r="L169" s="148" t="s">
        <v>266</v>
      </c>
      <c r="M169" s="32"/>
      <c r="N169" s="153" t="s">
        <v>1</v>
      </c>
      <c r="O169" s="154" t="s">
        <v>44</v>
      </c>
      <c r="P169" s="155">
        <f t="shared" si="15"/>
        <v>0</v>
      </c>
      <c r="Q169" s="155">
        <f t="shared" si="16"/>
        <v>0</v>
      </c>
      <c r="R169" s="155">
        <f t="shared" si="17"/>
        <v>0</v>
      </c>
      <c r="S169" s="57"/>
      <c r="T169" s="156">
        <f t="shared" si="18"/>
        <v>0</v>
      </c>
      <c r="U169" s="156">
        <v>1.8</v>
      </c>
      <c r="V169" s="156">
        <f t="shared" si="19"/>
        <v>11.016</v>
      </c>
      <c r="W169" s="156">
        <v>1.8</v>
      </c>
      <c r="X169" s="157">
        <f t="shared" si="20"/>
        <v>11.016</v>
      </c>
      <c r="Y169" s="31"/>
      <c r="Z169" s="31"/>
      <c r="AA169" s="31"/>
      <c r="AB169" s="31"/>
      <c r="AC169" s="31"/>
      <c r="AD169" s="31"/>
      <c r="AE169" s="31"/>
      <c r="AR169" s="158" t="s">
        <v>143</v>
      </c>
      <c r="AT169" s="158" t="s">
        <v>138</v>
      </c>
      <c r="AU169" s="158" t="s">
        <v>91</v>
      </c>
      <c r="AY169" s="16" t="s">
        <v>135</v>
      </c>
      <c r="BE169" s="159">
        <f t="shared" si="21"/>
        <v>0</v>
      </c>
      <c r="BF169" s="159">
        <f t="shared" si="22"/>
        <v>0</v>
      </c>
      <c r="BG169" s="159">
        <f t="shared" si="23"/>
        <v>0</v>
      </c>
      <c r="BH169" s="159">
        <f t="shared" si="24"/>
        <v>0</v>
      </c>
      <c r="BI169" s="159">
        <f t="shared" si="25"/>
        <v>0</v>
      </c>
      <c r="BJ169" s="16" t="s">
        <v>89</v>
      </c>
      <c r="BK169" s="159">
        <f t="shared" si="26"/>
        <v>0</v>
      </c>
      <c r="BL169" s="16" t="s">
        <v>143</v>
      </c>
      <c r="BM169" s="158" t="s">
        <v>284</v>
      </c>
    </row>
    <row r="170" spans="1:65" s="2" customFormat="1" ht="24.2" customHeight="1">
      <c r="A170" s="31"/>
      <c r="B170" s="145"/>
      <c r="C170" s="146" t="s">
        <v>285</v>
      </c>
      <c r="D170" s="146" t="s">
        <v>138</v>
      </c>
      <c r="E170" s="147" t="s">
        <v>286</v>
      </c>
      <c r="F170" s="148" t="s">
        <v>287</v>
      </c>
      <c r="G170" s="149" t="s">
        <v>141</v>
      </c>
      <c r="H170" s="150">
        <v>3600</v>
      </c>
      <c r="I170" s="151"/>
      <c r="J170" s="151"/>
      <c r="K170" s="152">
        <f t="shared" si="14"/>
        <v>0</v>
      </c>
      <c r="L170" s="148" t="s">
        <v>142</v>
      </c>
      <c r="M170" s="32"/>
      <c r="N170" s="153" t="s">
        <v>1</v>
      </c>
      <c r="O170" s="154" t="s">
        <v>44</v>
      </c>
      <c r="P170" s="155">
        <f t="shared" si="15"/>
        <v>0</v>
      </c>
      <c r="Q170" s="155">
        <f t="shared" si="16"/>
        <v>0</v>
      </c>
      <c r="R170" s="155">
        <f t="shared" si="17"/>
        <v>0</v>
      </c>
      <c r="S170" s="57"/>
      <c r="T170" s="156">
        <f t="shared" si="18"/>
        <v>0</v>
      </c>
      <c r="U170" s="156">
        <v>0</v>
      </c>
      <c r="V170" s="156">
        <f t="shared" si="19"/>
        <v>0</v>
      </c>
      <c r="W170" s="156">
        <v>0</v>
      </c>
      <c r="X170" s="157">
        <f t="shared" si="20"/>
        <v>0</v>
      </c>
      <c r="Y170" s="31"/>
      <c r="Z170" s="31"/>
      <c r="AA170" s="31"/>
      <c r="AB170" s="31"/>
      <c r="AC170" s="31"/>
      <c r="AD170" s="31"/>
      <c r="AE170" s="31"/>
      <c r="AR170" s="158" t="s">
        <v>143</v>
      </c>
      <c r="AT170" s="158" t="s">
        <v>138</v>
      </c>
      <c r="AU170" s="158" t="s">
        <v>91</v>
      </c>
      <c r="AY170" s="16" t="s">
        <v>135</v>
      </c>
      <c r="BE170" s="159">
        <f t="shared" si="21"/>
        <v>0</v>
      </c>
      <c r="BF170" s="159">
        <f t="shared" si="22"/>
        <v>0</v>
      </c>
      <c r="BG170" s="159">
        <f t="shared" si="23"/>
        <v>0</v>
      </c>
      <c r="BH170" s="159">
        <f t="shared" si="24"/>
        <v>0</v>
      </c>
      <c r="BI170" s="159">
        <f t="shared" si="25"/>
        <v>0</v>
      </c>
      <c r="BJ170" s="16" t="s">
        <v>89</v>
      </c>
      <c r="BK170" s="159">
        <f t="shared" si="26"/>
        <v>0</v>
      </c>
      <c r="BL170" s="16" t="s">
        <v>143</v>
      </c>
      <c r="BM170" s="158" t="s">
        <v>288</v>
      </c>
    </row>
    <row r="171" spans="1:65" s="2" customFormat="1" ht="24.2" customHeight="1">
      <c r="A171" s="31"/>
      <c r="B171" s="145"/>
      <c r="C171" s="146" t="s">
        <v>289</v>
      </c>
      <c r="D171" s="146" t="s">
        <v>138</v>
      </c>
      <c r="E171" s="147" t="s">
        <v>290</v>
      </c>
      <c r="F171" s="148" t="s">
        <v>291</v>
      </c>
      <c r="G171" s="149" t="s">
        <v>141</v>
      </c>
      <c r="H171" s="150">
        <v>3000</v>
      </c>
      <c r="I171" s="151"/>
      <c r="J171" s="151"/>
      <c r="K171" s="152">
        <f t="shared" si="14"/>
        <v>0</v>
      </c>
      <c r="L171" s="148" t="s">
        <v>142</v>
      </c>
      <c r="M171" s="32"/>
      <c r="N171" s="153" t="s">
        <v>1</v>
      </c>
      <c r="O171" s="154" t="s">
        <v>44</v>
      </c>
      <c r="P171" s="155">
        <f t="shared" si="15"/>
        <v>0</v>
      </c>
      <c r="Q171" s="155">
        <f t="shared" si="16"/>
        <v>0</v>
      </c>
      <c r="R171" s="155">
        <f t="shared" si="17"/>
        <v>0</v>
      </c>
      <c r="S171" s="57"/>
      <c r="T171" s="156">
        <f t="shared" si="18"/>
        <v>0</v>
      </c>
      <c r="U171" s="156">
        <v>0</v>
      </c>
      <c r="V171" s="156">
        <f t="shared" si="19"/>
        <v>0</v>
      </c>
      <c r="W171" s="156">
        <v>0</v>
      </c>
      <c r="X171" s="157">
        <f t="shared" si="20"/>
        <v>0</v>
      </c>
      <c r="Y171" s="31"/>
      <c r="Z171" s="31"/>
      <c r="AA171" s="31"/>
      <c r="AB171" s="31"/>
      <c r="AC171" s="31"/>
      <c r="AD171" s="31"/>
      <c r="AE171" s="31"/>
      <c r="AR171" s="158" t="s">
        <v>143</v>
      </c>
      <c r="AT171" s="158" t="s">
        <v>138</v>
      </c>
      <c r="AU171" s="158" t="s">
        <v>91</v>
      </c>
      <c r="AY171" s="16" t="s">
        <v>135</v>
      </c>
      <c r="BE171" s="159">
        <f t="shared" si="21"/>
        <v>0</v>
      </c>
      <c r="BF171" s="159">
        <f t="shared" si="22"/>
        <v>0</v>
      </c>
      <c r="BG171" s="159">
        <f t="shared" si="23"/>
        <v>0</v>
      </c>
      <c r="BH171" s="159">
        <f t="shared" si="24"/>
        <v>0</v>
      </c>
      <c r="BI171" s="159">
        <f t="shared" si="25"/>
        <v>0</v>
      </c>
      <c r="BJ171" s="16" t="s">
        <v>89</v>
      </c>
      <c r="BK171" s="159">
        <f t="shared" si="26"/>
        <v>0</v>
      </c>
      <c r="BL171" s="16" t="s">
        <v>143</v>
      </c>
      <c r="BM171" s="158" t="s">
        <v>292</v>
      </c>
    </row>
    <row r="172" spans="1:65" s="2" customFormat="1" ht="24.2" customHeight="1">
      <c r="A172" s="31"/>
      <c r="B172" s="145"/>
      <c r="C172" s="181" t="s">
        <v>293</v>
      </c>
      <c r="D172" s="181" t="s">
        <v>294</v>
      </c>
      <c r="E172" s="182" t="s">
        <v>295</v>
      </c>
      <c r="F172" s="183" t="s">
        <v>296</v>
      </c>
      <c r="G172" s="184" t="s">
        <v>297</v>
      </c>
      <c r="H172" s="185">
        <v>934.56</v>
      </c>
      <c r="I172" s="186"/>
      <c r="J172" s="187"/>
      <c r="K172" s="188">
        <f t="shared" si="14"/>
        <v>0</v>
      </c>
      <c r="L172" s="183" t="s">
        <v>266</v>
      </c>
      <c r="M172" s="189"/>
      <c r="N172" s="190" t="s">
        <v>1</v>
      </c>
      <c r="O172" s="154" t="s">
        <v>44</v>
      </c>
      <c r="P172" s="155">
        <f t="shared" si="15"/>
        <v>0</v>
      </c>
      <c r="Q172" s="155">
        <f t="shared" si="16"/>
        <v>0</v>
      </c>
      <c r="R172" s="155">
        <f t="shared" si="17"/>
        <v>0</v>
      </c>
      <c r="S172" s="57"/>
      <c r="T172" s="156">
        <f t="shared" si="18"/>
        <v>0</v>
      </c>
      <c r="U172" s="156">
        <v>1.7</v>
      </c>
      <c r="V172" s="156">
        <f t="shared" si="19"/>
        <v>1588.752</v>
      </c>
      <c r="W172" s="156">
        <v>0</v>
      </c>
      <c r="X172" s="157">
        <f t="shared" si="20"/>
        <v>0</v>
      </c>
      <c r="Y172" s="31"/>
      <c r="Z172" s="31"/>
      <c r="AA172" s="31"/>
      <c r="AB172" s="31"/>
      <c r="AC172" s="31"/>
      <c r="AD172" s="31"/>
      <c r="AE172" s="31"/>
      <c r="AR172" s="158" t="s">
        <v>177</v>
      </c>
      <c r="AT172" s="158" t="s">
        <v>294</v>
      </c>
      <c r="AU172" s="158" t="s">
        <v>91</v>
      </c>
      <c r="AY172" s="16" t="s">
        <v>135</v>
      </c>
      <c r="BE172" s="159">
        <f t="shared" si="21"/>
        <v>0</v>
      </c>
      <c r="BF172" s="159">
        <f t="shared" si="22"/>
        <v>0</v>
      </c>
      <c r="BG172" s="159">
        <f t="shared" si="23"/>
        <v>0</v>
      </c>
      <c r="BH172" s="159">
        <f t="shared" si="24"/>
        <v>0</v>
      </c>
      <c r="BI172" s="159">
        <f t="shared" si="25"/>
        <v>0</v>
      </c>
      <c r="BJ172" s="16" t="s">
        <v>89</v>
      </c>
      <c r="BK172" s="159">
        <f t="shared" si="26"/>
        <v>0</v>
      </c>
      <c r="BL172" s="16" t="s">
        <v>143</v>
      </c>
      <c r="BM172" s="158" t="s">
        <v>298</v>
      </c>
    </row>
    <row r="173" spans="1:65" s="2" customFormat="1" ht="24.2" customHeight="1">
      <c r="A173" s="31"/>
      <c r="B173" s="145"/>
      <c r="C173" s="181" t="s">
        <v>299</v>
      </c>
      <c r="D173" s="181" t="s">
        <v>294</v>
      </c>
      <c r="E173" s="182" t="s">
        <v>300</v>
      </c>
      <c r="F173" s="183" t="s">
        <v>301</v>
      </c>
      <c r="G173" s="184" t="s">
        <v>297</v>
      </c>
      <c r="H173" s="185">
        <v>11.016</v>
      </c>
      <c r="I173" s="186"/>
      <c r="J173" s="187"/>
      <c r="K173" s="188">
        <f t="shared" si="14"/>
        <v>0</v>
      </c>
      <c r="L173" s="183" t="s">
        <v>266</v>
      </c>
      <c r="M173" s="189"/>
      <c r="N173" s="190" t="s">
        <v>1</v>
      </c>
      <c r="O173" s="154" t="s">
        <v>44</v>
      </c>
      <c r="P173" s="155">
        <f t="shared" si="15"/>
        <v>0</v>
      </c>
      <c r="Q173" s="155">
        <f t="shared" si="16"/>
        <v>0</v>
      </c>
      <c r="R173" s="155">
        <f t="shared" si="17"/>
        <v>0</v>
      </c>
      <c r="S173" s="57"/>
      <c r="T173" s="156">
        <f t="shared" si="18"/>
        <v>0</v>
      </c>
      <c r="U173" s="156">
        <v>1.8</v>
      </c>
      <c r="V173" s="156">
        <f t="shared" si="19"/>
        <v>19.828800000000001</v>
      </c>
      <c r="W173" s="156">
        <v>0</v>
      </c>
      <c r="X173" s="157">
        <f t="shared" si="20"/>
        <v>0</v>
      </c>
      <c r="Y173" s="31"/>
      <c r="Z173" s="31"/>
      <c r="AA173" s="31"/>
      <c r="AB173" s="31"/>
      <c r="AC173" s="31"/>
      <c r="AD173" s="31"/>
      <c r="AE173" s="31"/>
      <c r="AR173" s="158" t="s">
        <v>177</v>
      </c>
      <c r="AT173" s="158" t="s">
        <v>294</v>
      </c>
      <c r="AU173" s="158" t="s">
        <v>91</v>
      </c>
      <c r="AY173" s="16" t="s">
        <v>135</v>
      </c>
      <c r="BE173" s="159">
        <f t="shared" si="21"/>
        <v>0</v>
      </c>
      <c r="BF173" s="159">
        <f t="shared" si="22"/>
        <v>0</v>
      </c>
      <c r="BG173" s="159">
        <f t="shared" si="23"/>
        <v>0</v>
      </c>
      <c r="BH173" s="159">
        <f t="shared" si="24"/>
        <v>0</v>
      </c>
      <c r="BI173" s="159">
        <f t="shared" si="25"/>
        <v>0</v>
      </c>
      <c r="BJ173" s="16" t="s">
        <v>89</v>
      </c>
      <c r="BK173" s="159">
        <f t="shared" si="26"/>
        <v>0</v>
      </c>
      <c r="BL173" s="16" t="s">
        <v>143</v>
      </c>
      <c r="BM173" s="158" t="s">
        <v>302</v>
      </c>
    </row>
    <row r="174" spans="1:65" s="2" customFormat="1" ht="24.2" customHeight="1">
      <c r="A174" s="31"/>
      <c r="B174" s="145"/>
      <c r="C174" s="181" t="s">
        <v>303</v>
      </c>
      <c r="D174" s="181" t="s">
        <v>294</v>
      </c>
      <c r="E174" s="182" t="s">
        <v>304</v>
      </c>
      <c r="F174" s="183" t="s">
        <v>305</v>
      </c>
      <c r="G174" s="184" t="s">
        <v>297</v>
      </c>
      <c r="H174" s="185">
        <v>255</v>
      </c>
      <c r="I174" s="186"/>
      <c r="J174" s="187"/>
      <c r="K174" s="188">
        <f t="shared" si="14"/>
        <v>0</v>
      </c>
      <c r="L174" s="183" t="s">
        <v>266</v>
      </c>
      <c r="M174" s="189"/>
      <c r="N174" s="190" t="s">
        <v>1</v>
      </c>
      <c r="O174" s="154" t="s">
        <v>44</v>
      </c>
      <c r="P174" s="155">
        <f t="shared" si="15"/>
        <v>0</v>
      </c>
      <c r="Q174" s="155">
        <f t="shared" si="16"/>
        <v>0</v>
      </c>
      <c r="R174" s="155">
        <f t="shared" si="17"/>
        <v>0</v>
      </c>
      <c r="S174" s="57"/>
      <c r="T174" s="156">
        <f t="shared" si="18"/>
        <v>0</v>
      </c>
      <c r="U174" s="156">
        <v>1.6</v>
      </c>
      <c r="V174" s="156">
        <f t="shared" si="19"/>
        <v>408</v>
      </c>
      <c r="W174" s="156">
        <v>0</v>
      </c>
      <c r="X174" s="157">
        <f t="shared" si="20"/>
        <v>0</v>
      </c>
      <c r="Y174" s="31"/>
      <c r="Z174" s="31"/>
      <c r="AA174" s="31"/>
      <c r="AB174" s="31"/>
      <c r="AC174" s="31"/>
      <c r="AD174" s="31"/>
      <c r="AE174" s="31"/>
      <c r="AR174" s="158" t="s">
        <v>177</v>
      </c>
      <c r="AT174" s="158" t="s">
        <v>294</v>
      </c>
      <c r="AU174" s="158" t="s">
        <v>91</v>
      </c>
      <c r="AY174" s="16" t="s">
        <v>135</v>
      </c>
      <c r="BE174" s="159">
        <f t="shared" si="21"/>
        <v>0</v>
      </c>
      <c r="BF174" s="159">
        <f t="shared" si="22"/>
        <v>0</v>
      </c>
      <c r="BG174" s="159">
        <f t="shared" si="23"/>
        <v>0</v>
      </c>
      <c r="BH174" s="159">
        <f t="shared" si="24"/>
        <v>0</v>
      </c>
      <c r="BI174" s="159">
        <f t="shared" si="25"/>
        <v>0</v>
      </c>
      <c r="BJ174" s="16" t="s">
        <v>89</v>
      </c>
      <c r="BK174" s="159">
        <f t="shared" si="26"/>
        <v>0</v>
      </c>
      <c r="BL174" s="16" t="s">
        <v>143</v>
      </c>
      <c r="BM174" s="158" t="s">
        <v>306</v>
      </c>
    </row>
    <row r="175" spans="1:65" s="2" customFormat="1" ht="24.2" customHeight="1">
      <c r="A175" s="31"/>
      <c r="B175" s="145"/>
      <c r="C175" s="181" t="s">
        <v>307</v>
      </c>
      <c r="D175" s="181" t="s">
        <v>294</v>
      </c>
      <c r="E175" s="182" t="s">
        <v>308</v>
      </c>
      <c r="F175" s="183" t="s">
        <v>309</v>
      </c>
      <c r="G175" s="184" t="s">
        <v>297</v>
      </c>
      <c r="H175" s="185">
        <v>33</v>
      </c>
      <c r="I175" s="186"/>
      <c r="J175" s="187"/>
      <c r="K175" s="188">
        <f t="shared" si="14"/>
        <v>0</v>
      </c>
      <c r="L175" s="183" t="s">
        <v>266</v>
      </c>
      <c r="M175" s="189"/>
      <c r="N175" s="190" t="s">
        <v>1</v>
      </c>
      <c r="O175" s="154" t="s">
        <v>44</v>
      </c>
      <c r="P175" s="155">
        <f t="shared" si="15"/>
        <v>0</v>
      </c>
      <c r="Q175" s="155">
        <f t="shared" si="16"/>
        <v>0</v>
      </c>
      <c r="R175" s="155">
        <f t="shared" si="17"/>
        <v>0</v>
      </c>
      <c r="S175" s="57"/>
      <c r="T175" s="156">
        <f t="shared" si="18"/>
        <v>0</v>
      </c>
      <c r="U175" s="156">
        <v>1</v>
      </c>
      <c r="V175" s="156">
        <f t="shared" si="19"/>
        <v>33</v>
      </c>
      <c r="W175" s="156">
        <v>0</v>
      </c>
      <c r="X175" s="157">
        <f t="shared" si="20"/>
        <v>0</v>
      </c>
      <c r="Y175" s="31"/>
      <c r="Z175" s="31"/>
      <c r="AA175" s="31"/>
      <c r="AB175" s="31"/>
      <c r="AC175" s="31"/>
      <c r="AD175" s="31"/>
      <c r="AE175" s="31"/>
      <c r="AR175" s="158" t="s">
        <v>177</v>
      </c>
      <c r="AT175" s="158" t="s">
        <v>294</v>
      </c>
      <c r="AU175" s="158" t="s">
        <v>91</v>
      </c>
      <c r="AY175" s="16" t="s">
        <v>135</v>
      </c>
      <c r="BE175" s="159">
        <f t="shared" si="21"/>
        <v>0</v>
      </c>
      <c r="BF175" s="159">
        <f t="shared" si="22"/>
        <v>0</v>
      </c>
      <c r="BG175" s="159">
        <f t="shared" si="23"/>
        <v>0</v>
      </c>
      <c r="BH175" s="159">
        <f t="shared" si="24"/>
        <v>0</v>
      </c>
      <c r="BI175" s="159">
        <f t="shared" si="25"/>
        <v>0</v>
      </c>
      <c r="BJ175" s="16" t="s">
        <v>89</v>
      </c>
      <c r="BK175" s="159">
        <f t="shared" si="26"/>
        <v>0</v>
      </c>
      <c r="BL175" s="16" t="s">
        <v>143</v>
      </c>
      <c r="BM175" s="158" t="s">
        <v>310</v>
      </c>
    </row>
    <row r="176" spans="1:65" s="2" customFormat="1" ht="24.2" customHeight="1">
      <c r="A176" s="31"/>
      <c r="B176" s="145"/>
      <c r="C176" s="181" t="s">
        <v>311</v>
      </c>
      <c r="D176" s="181" t="s">
        <v>294</v>
      </c>
      <c r="E176" s="182" t="s">
        <v>312</v>
      </c>
      <c r="F176" s="183" t="s">
        <v>313</v>
      </c>
      <c r="G176" s="184" t="s">
        <v>174</v>
      </c>
      <c r="H176" s="185">
        <v>40</v>
      </c>
      <c r="I176" s="186"/>
      <c r="J176" s="187"/>
      <c r="K176" s="188">
        <f t="shared" si="14"/>
        <v>0</v>
      </c>
      <c r="L176" s="183" t="s">
        <v>142</v>
      </c>
      <c r="M176" s="189"/>
      <c r="N176" s="190" t="s">
        <v>1</v>
      </c>
      <c r="O176" s="154" t="s">
        <v>44</v>
      </c>
      <c r="P176" s="155">
        <f t="shared" si="15"/>
        <v>0</v>
      </c>
      <c r="Q176" s="155">
        <f t="shared" si="16"/>
        <v>0</v>
      </c>
      <c r="R176" s="155">
        <f t="shared" si="17"/>
        <v>0</v>
      </c>
      <c r="S176" s="57"/>
      <c r="T176" s="156">
        <f t="shared" si="18"/>
        <v>0</v>
      </c>
      <c r="U176" s="156">
        <v>1.23E-3</v>
      </c>
      <c r="V176" s="156">
        <f t="shared" si="19"/>
        <v>4.9200000000000001E-2</v>
      </c>
      <c r="W176" s="156">
        <v>0</v>
      </c>
      <c r="X176" s="157">
        <f t="shared" si="20"/>
        <v>0</v>
      </c>
      <c r="Y176" s="31"/>
      <c r="Z176" s="31"/>
      <c r="AA176" s="31"/>
      <c r="AB176" s="31"/>
      <c r="AC176" s="31"/>
      <c r="AD176" s="31"/>
      <c r="AE176" s="31"/>
      <c r="AR176" s="158" t="s">
        <v>177</v>
      </c>
      <c r="AT176" s="158" t="s">
        <v>294</v>
      </c>
      <c r="AU176" s="158" t="s">
        <v>91</v>
      </c>
      <c r="AY176" s="16" t="s">
        <v>135</v>
      </c>
      <c r="BE176" s="159">
        <f t="shared" si="21"/>
        <v>0</v>
      </c>
      <c r="BF176" s="159">
        <f t="shared" si="22"/>
        <v>0</v>
      </c>
      <c r="BG176" s="159">
        <f t="shared" si="23"/>
        <v>0</v>
      </c>
      <c r="BH176" s="159">
        <f t="shared" si="24"/>
        <v>0</v>
      </c>
      <c r="BI176" s="159">
        <f t="shared" si="25"/>
        <v>0</v>
      </c>
      <c r="BJ176" s="16" t="s">
        <v>89</v>
      </c>
      <c r="BK176" s="159">
        <f t="shared" si="26"/>
        <v>0</v>
      </c>
      <c r="BL176" s="16" t="s">
        <v>143</v>
      </c>
      <c r="BM176" s="158" t="s">
        <v>314</v>
      </c>
    </row>
    <row r="177" spans="1:65" s="2" customFormat="1" ht="24.2" customHeight="1">
      <c r="A177" s="31"/>
      <c r="B177" s="145"/>
      <c r="C177" s="181" t="s">
        <v>315</v>
      </c>
      <c r="D177" s="181" t="s">
        <v>294</v>
      </c>
      <c r="E177" s="182" t="s">
        <v>316</v>
      </c>
      <c r="F177" s="183" t="s">
        <v>317</v>
      </c>
      <c r="G177" s="184" t="s">
        <v>141</v>
      </c>
      <c r="H177" s="185">
        <v>42</v>
      </c>
      <c r="I177" s="186"/>
      <c r="J177" s="187"/>
      <c r="K177" s="188">
        <f t="shared" si="14"/>
        <v>0</v>
      </c>
      <c r="L177" s="183" t="s">
        <v>266</v>
      </c>
      <c r="M177" s="189"/>
      <c r="N177" s="190" t="s">
        <v>1</v>
      </c>
      <c r="O177" s="154" t="s">
        <v>44</v>
      </c>
      <c r="P177" s="155">
        <f t="shared" si="15"/>
        <v>0</v>
      </c>
      <c r="Q177" s="155">
        <f t="shared" si="16"/>
        <v>0</v>
      </c>
      <c r="R177" s="155">
        <f t="shared" si="17"/>
        <v>0</v>
      </c>
      <c r="S177" s="57"/>
      <c r="T177" s="156">
        <f t="shared" si="18"/>
        <v>0</v>
      </c>
      <c r="U177" s="156">
        <v>3.0999999999999999E-3</v>
      </c>
      <c r="V177" s="156">
        <f t="shared" si="19"/>
        <v>0.13019999999999998</v>
      </c>
      <c r="W177" s="156">
        <v>0</v>
      </c>
      <c r="X177" s="157">
        <f t="shared" si="20"/>
        <v>0</v>
      </c>
      <c r="Y177" s="31"/>
      <c r="Z177" s="31"/>
      <c r="AA177" s="31"/>
      <c r="AB177" s="31"/>
      <c r="AC177" s="31"/>
      <c r="AD177" s="31"/>
      <c r="AE177" s="31"/>
      <c r="AR177" s="158" t="s">
        <v>177</v>
      </c>
      <c r="AT177" s="158" t="s">
        <v>294</v>
      </c>
      <c r="AU177" s="158" t="s">
        <v>91</v>
      </c>
      <c r="AY177" s="16" t="s">
        <v>135</v>
      </c>
      <c r="BE177" s="159">
        <f t="shared" si="21"/>
        <v>0</v>
      </c>
      <c r="BF177" s="159">
        <f t="shared" si="22"/>
        <v>0</v>
      </c>
      <c r="BG177" s="159">
        <f t="shared" si="23"/>
        <v>0</v>
      </c>
      <c r="BH177" s="159">
        <f t="shared" si="24"/>
        <v>0</v>
      </c>
      <c r="BI177" s="159">
        <f t="shared" si="25"/>
        <v>0</v>
      </c>
      <c r="BJ177" s="16" t="s">
        <v>89</v>
      </c>
      <c r="BK177" s="159">
        <f t="shared" si="26"/>
        <v>0</v>
      </c>
      <c r="BL177" s="16" t="s">
        <v>143</v>
      </c>
      <c r="BM177" s="158" t="s">
        <v>318</v>
      </c>
    </row>
    <row r="178" spans="1:65" s="2" customFormat="1" ht="19.5">
      <c r="A178" s="31"/>
      <c r="B178" s="32"/>
      <c r="C178" s="31"/>
      <c r="D178" s="161" t="s">
        <v>169</v>
      </c>
      <c r="E178" s="31"/>
      <c r="F178" s="177" t="s">
        <v>319</v>
      </c>
      <c r="G178" s="31"/>
      <c r="H178" s="31"/>
      <c r="I178" s="178"/>
      <c r="J178" s="178"/>
      <c r="K178" s="31"/>
      <c r="L178" s="31"/>
      <c r="M178" s="32"/>
      <c r="N178" s="179"/>
      <c r="O178" s="180"/>
      <c r="P178" s="57"/>
      <c r="Q178" s="57"/>
      <c r="R178" s="57"/>
      <c r="S178" s="57"/>
      <c r="T178" s="57"/>
      <c r="U178" s="57"/>
      <c r="V178" s="57"/>
      <c r="W178" s="57"/>
      <c r="X178" s="58"/>
      <c r="Y178" s="31"/>
      <c r="Z178" s="31"/>
      <c r="AA178" s="31"/>
      <c r="AB178" s="31"/>
      <c r="AC178" s="31"/>
      <c r="AD178" s="31"/>
      <c r="AE178" s="31"/>
      <c r="AT178" s="16" t="s">
        <v>169</v>
      </c>
      <c r="AU178" s="16" t="s">
        <v>91</v>
      </c>
    </row>
    <row r="179" spans="1:65" s="2" customFormat="1" ht="24.2" customHeight="1">
      <c r="A179" s="31"/>
      <c r="B179" s="145"/>
      <c r="C179" s="181" t="s">
        <v>320</v>
      </c>
      <c r="D179" s="181" t="s">
        <v>294</v>
      </c>
      <c r="E179" s="182" t="s">
        <v>321</v>
      </c>
      <c r="F179" s="183" t="s">
        <v>322</v>
      </c>
      <c r="G179" s="184" t="s">
        <v>192</v>
      </c>
      <c r="H179" s="185">
        <v>5.4</v>
      </c>
      <c r="I179" s="186"/>
      <c r="J179" s="187"/>
      <c r="K179" s="188">
        <f>ROUND(P179*H179,2)</f>
        <v>0</v>
      </c>
      <c r="L179" s="183" t="s">
        <v>266</v>
      </c>
      <c r="M179" s="189"/>
      <c r="N179" s="190" t="s">
        <v>1</v>
      </c>
      <c r="O179" s="154" t="s">
        <v>44</v>
      </c>
      <c r="P179" s="155">
        <f>I179+J179</f>
        <v>0</v>
      </c>
      <c r="Q179" s="155">
        <f>ROUND(I179*H179,2)</f>
        <v>0</v>
      </c>
      <c r="R179" s="155">
        <f>ROUND(J179*H179,2)</f>
        <v>0</v>
      </c>
      <c r="S179" s="57"/>
      <c r="T179" s="156">
        <f>S179*H179</f>
        <v>0</v>
      </c>
      <c r="U179" s="156">
        <v>1.33</v>
      </c>
      <c r="V179" s="156">
        <f>U179*H179</f>
        <v>7.1820000000000013</v>
      </c>
      <c r="W179" s="156">
        <v>0</v>
      </c>
      <c r="X179" s="157">
        <f>W179*H179</f>
        <v>0</v>
      </c>
      <c r="Y179" s="31"/>
      <c r="Z179" s="31"/>
      <c r="AA179" s="31"/>
      <c r="AB179" s="31"/>
      <c r="AC179" s="31"/>
      <c r="AD179" s="31"/>
      <c r="AE179" s="31"/>
      <c r="AR179" s="158" t="s">
        <v>177</v>
      </c>
      <c r="AT179" s="158" t="s">
        <v>294</v>
      </c>
      <c r="AU179" s="158" t="s">
        <v>91</v>
      </c>
      <c r="AY179" s="16" t="s">
        <v>135</v>
      </c>
      <c r="BE179" s="159">
        <f>IF(O179="základní",K179,0)</f>
        <v>0</v>
      </c>
      <c r="BF179" s="159">
        <f>IF(O179="snížená",K179,0)</f>
        <v>0</v>
      </c>
      <c r="BG179" s="159">
        <f>IF(O179="zákl. přenesená",K179,0)</f>
        <v>0</v>
      </c>
      <c r="BH179" s="159">
        <f>IF(O179="sníž. přenesená",K179,0)</f>
        <v>0</v>
      </c>
      <c r="BI179" s="159">
        <f>IF(O179="nulová",K179,0)</f>
        <v>0</v>
      </c>
      <c r="BJ179" s="16" t="s">
        <v>89</v>
      </c>
      <c r="BK179" s="159">
        <f>ROUND(P179*H179,2)</f>
        <v>0</v>
      </c>
      <c r="BL179" s="16" t="s">
        <v>143</v>
      </c>
      <c r="BM179" s="158" t="s">
        <v>323</v>
      </c>
    </row>
    <row r="180" spans="1:65" s="2" customFormat="1" ht="24.2" customHeight="1">
      <c r="A180" s="31"/>
      <c r="B180" s="145"/>
      <c r="C180" s="181" t="s">
        <v>324</v>
      </c>
      <c r="D180" s="181" t="s">
        <v>294</v>
      </c>
      <c r="E180" s="182" t="s">
        <v>325</v>
      </c>
      <c r="F180" s="183" t="s">
        <v>326</v>
      </c>
      <c r="G180" s="184" t="s">
        <v>174</v>
      </c>
      <c r="H180" s="185">
        <v>8</v>
      </c>
      <c r="I180" s="186"/>
      <c r="J180" s="187"/>
      <c r="K180" s="188">
        <f>ROUND(P180*H180,2)</f>
        <v>0</v>
      </c>
      <c r="L180" s="183" t="s">
        <v>142</v>
      </c>
      <c r="M180" s="189"/>
      <c r="N180" s="190" t="s">
        <v>1</v>
      </c>
      <c r="O180" s="154" t="s">
        <v>44</v>
      </c>
      <c r="P180" s="155">
        <f>I180+J180</f>
        <v>0</v>
      </c>
      <c r="Q180" s="155">
        <f>ROUND(I180*H180,2)</f>
        <v>0</v>
      </c>
      <c r="R180" s="155">
        <f>ROUND(J180*H180,2)</f>
        <v>0</v>
      </c>
      <c r="S180" s="57"/>
      <c r="T180" s="156">
        <f>S180*H180</f>
        <v>0</v>
      </c>
      <c r="U180" s="156">
        <v>0.39700000000000002</v>
      </c>
      <c r="V180" s="156">
        <f>U180*H180</f>
        <v>3.1760000000000002</v>
      </c>
      <c r="W180" s="156">
        <v>0</v>
      </c>
      <c r="X180" s="157">
        <f>W180*H180</f>
        <v>0</v>
      </c>
      <c r="Y180" s="31"/>
      <c r="Z180" s="31"/>
      <c r="AA180" s="31"/>
      <c r="AB180" s="31"/>
      <c r="AC180" s="31"/>
      <c r="AD180" s="31"/>
      <c r="AE180" s="31"/>
      <c r="AR180" s="158" t="s">
        <v>177</v>
      </c>
      <c r="AT180" s="158" t="s">
        <v>294</v>
      </c>
      <c r="AU180" s="158" t="s">
        <v>91</v>
      </c>
      <c r="AY180" s="16" t="s">
        <v>135</v>
      </c>
      <c r="BE180" s="159">
        <f>IF(O180="základní",K180,0)</f>
        <v>0</v>
      </c>
      <c r="BF180" s="159">
        <f>IF(O180="snížená",K180,0)</f>
        <v>0</v>
      </c>
      <c r="BG180" s="159">
        <f>IF(O180="zákl. přenesená",K180,0)</f>
        <v>0</v>
      </c>
      <c r="BH180" s="159">
        <f>IF(O180="sníž. přenesená",K180,0)</f>
        <v>0</v>
      </c>
      <c r="BI180" s="159">
        <f>IF(O180="nulová",K180,0)</f>
        <v>0</v>
      </c>
      <c r="BJ180" s="16" t="s">
        <v>89</v>
      </c>
      <c r="BK180" s="159">
        <f>ROUND(P180*H180,2)</f>
        <v>0</v>
      </c>
      <c r="BL180" s="16" t="s">
        <v>143</v>
      </c>
      <c r="BM180" s="158" t="s">
        <v>327</v>
      </c>
    </row>
    <row r="181" spans="1:65" s="2" customFormat="1" ht="24.2" customHeight="1">
      <c r="A181" s="31"/>
      <c r="B181" s="145"/>
      <c r="C181" s="181" t="s">
        <v>328</v>
      </c>
      <c r="D181" s="181" t="s">
        <v>294</v>
      </c>
      <c r="E181" s="182" t="s">
        <v>329</v>
      </c>
      <c r="F181" s="183" t="s">
        <v>330</v>
      </c>
      <c r="G181" s="184" t="s">
        <v>174</v>
      </c>
      <c r="H181" s="185">
        <v>9</v>
      </c>
      <c r="I181" s="186"/>
      <c r="J181" s="187"/>
      <c r="K181" s="188">
        <f>ROUND(P181*H181,2)</f>
        <v>0</v>
      </c>
      <c r="L181" s="183" t="s">
        <v>142</v>
      </c>
      <c r="M181" s="189"/>
      <c r="N181" s="190" t="s">
        <v>1</v>
      </c>
      <c r="O181" s="154" t="s">
        <v>44</v>
      </c>
      <c r="P181" s="155">
        <f>I181+J181</f>
        <v>0</v>
      </c>
      <c r="Q181" s="155">
        <f>ROUND(I181*H181,2)</f>
        <v>0</v>
      </c>
      <c r="R181" s="155">
        <f>ROUND(J181*H181,2)</f>
        <v>0</v>
      </c>
      <c r="S181" s="57"/>
      <c r="T181" s="156">
        <f>S181*H181</f>
        <v>0</v>
      </c>
      <c r="U181" s="156">
        <v>6.6E-3</v>
      </c>
      <c r="V181" s="156">
        <f>U181*H181</f>
        <v>5.9400000000000001E-2</v>
      </c>
      <c r="W181" s="156">
        <v>0</v>
      </c>
      <c r="X181" s="157">
        <f>W181*H181</f>
        <v>0</v>
      </c>
      <c r="Y181" s="31"/>
      <c r="Z181" s="31"/>
      <c r="AA181" s="31"/>
      <c r="AB181" s="31"/>
      <c r="AC181" s="31"/>
      <c r="AD181" s="31"/>
      <c r="AE181" s="31"/>
      <c r="AR181" s="158" t="s">
        <v>177</v>
      </c>
      <c r="AT181" s="158" t="s">
        <v>294</v>
      </c>
      <c r="AU181" s="158" t="s">
        <v>91</v>
      </c>
      <c r="AY181" s="16" t="s">
        <v>135</v>
      </c>
      <c r="BE181" s="159">
        <f>IF(O181="základní",K181,0)</f>
        <v>0</v>
      </c>
      <c r="BF181" s="159">
        <f>IF(O181="snížená",K181,0)</f>
        <v>0</v>
      </c>
      <c r="BG181" s="159">
        <f>IF(O181="zákl. přenesená",K181,0)</f>
        <v>0</v>
      </c>
      <c r="BH181" s="159">
        <f>IF(O181="sníž. přenesená",K181,0)</f>
        <v>0</v>
      </c>
      <c r="BI181" s="159">
        <f>IF(O181="nulová",K181,0)</f>
        <v>0</v>
      </c>
      <c r="BJ181" s="16" t="s">
        <v>89</v>
      </c>
      <c r="BK181" s="159">
        <f>ROUND(P181*H181,2)</f>
        <v>0</v>
      </c>
      <c r="BL181" s="16" t="s">
        <v>143</v>
      </c>
      <c r="BM181" s="158" t="s">
        <v>331</v>
      </c>
    </row>
    <row r="182" spans="1:65" s="2" customFormat="1" ht="24.2" customHeight="1">
      <c r="A182" s="31"/>
      <c r="B182" s="145"/>
      <c r="C182" s="181" t="s">
        <v>332</v>
      </c>
      <c r="D182" s="181" t="s">
        <v>294</v>
      </c>
      <c r="E182" s="182" t="s">
        <v>333</v>
      </c>
      <c r="F182" s="183" t="s">
        <v>334</v>
      </c>
      <c r="G182" s="184" t="s">
        <v>153</v>
      </c>
      <c r="H182" s="185">
        <v>8</v>
      </c>
      <c r="I182" s="186"/>
      <c r="J182" s="187"/>
      <c r="K182" s="188">
        <f>ROUND(P182*H182,2)</f>
        <v>0</v>
      </c>
      <c r="L182" s="183" t="s">
        <v>266</v>
      </c>
      <c r="M182" s="189"/>
      <c r="N182" s="190" t="s">
        <v>1</v>
      </c>
      <c r="O182" s="154" t="s">
        <v>44</v>
      </c>
      <c r="P182" s="155">
        <f>I182+J182</f>
        <v>0</v>
      </c>
      <c r="Q182" s="155">
        <f>ROUND(I182*H182,2)</f>
        <v>0</v>
      </c>
      <c r="R182" s="155">
        <f>ROUND(J182*H182,2)</f>
        <v>0</v>
      </c>
      <c r="S182" s="57"/>
      <c r="T182" s="156">
        <f>S182*H182</f>
        <v>0</v>
      </c>
      <c r="U182" s="156">
        <v>2.4289999999999998</v>
      </c>
      <c r="V182" s="156">
        <f>U182*H182</f>
        <v>19.431999999999999</v>
      </c>
      <c r="W182" s="156">
        <v>0</v>
      </c>
      <c r="X182" s="157">
        <f>W182*H182</f>
        <v>0</v>
      </c>
      <c r="Y182" s="31"/>
      <c r="Z182" s="31"/>
      <c r="AA182" s="31"/>
      <c r="AB182" s="31"/>
      <c r="AC182" s="31"/>
      <c r="AD182" s="31"/>
      <c r="AE182" s="31"/>
      <c r="AR182" s="158" t="s">
        <v>177</v>
      </c>
      <c r="AT182" s="158" t="s">
        <v>294</v>
      </c>
      <c r="AU182" s="158" t="s">
        <v>91</v>
      </c>
      <c r="AY182" s="16" t="s">
        <v>135</v>
      </c>
      <c r="BE182" s="159">
        <f>IF(O182="základní",K182,0)</f>
        <v>0</v>
      </c>
      <c r="BF182" s="159">
        <f>IF(O182="snížená",K182,0)</f>
        <v>0</v>
      </c>
      <c r="BG182" s="159">
        <f>IF(O182="zákl. přenesená",K182,0)</f>
        <v>0</v>
      </c>
      <c r="BH182" s="159">
        <f>IF(O182="sníž. přenesená",K182,0)</f>
        <v>0</v>
      </c>
      <c r="BI182" s="159">
        <f>IF(O182="nulová",K182,0)</f>
        <v>0</v>
      </c>
      <c r="BJ182" s="16" t="s">
        <v>89</v>
      </c>
      <c r="BK182" s="159">
        <f>ROUND(P182*H182,2)</f>
        <v>0</v>
      </c>
      <c r="BL182" s="16" t="s">
        <v>143</v>
      </c>
      <c r="BM182" s="158" t="s">
        <v>335</v>
      </c>
    </row>
    <row r="183" spans="1:65" s="2" customFormat="1" ht="24.2" customHeight="1">
      <c r="A183" s="31"/>
      <c r="B183" s="145"/>
      <c r="C183" s="181" t="s">
        <v>336</v>
      </c>
      <c r="D183" s="181" t="s">
        <v>294</v>
      </c>
      <c r="E183" s="182" t="s">
        <v>337</v>
      </c>
      <c r="F183" s="183" t="s">
        <v>338</v>
      </c>
      <c r="G183" s="184" t="s">
        <v>174</v>
      </c>
      <c r="H183" s="185">
        <v>2546</v>
      </c>
      <c r="I183" s="186"/>
      <c r="J183" s="187"/>
      <c r="K183" s="188">
        <f>ROUND(P183*H183,2)</f>
        <v>0</v>
      </c>
      <c r="L183" s="183" t="s">
        <v>142</v>
      </c>
      <c r="M183" s="189"/>
      <c r="N183" s="190" t="s">
        <v>1</v>
      </c>
      <c r="O183" s="154" t="s">
        <v>44</v>
      </c>
      <c r="P183" s="155">
        <f>I183+J183</f>
        <v>0</v>
      </c>
      <c r="Q183" s="155">
        <f>ROUND(I183*H183,2)</f>
        <v>0</v>
      </c>
      <c r="R183" s="155">
        <f>ROUND(J183*H183,2)</f>
        <v>0</v>
      </c>
      <c r="S183" s="57"/>
      <c r="T183" s="156">
        <f>S183*H183</f>
        <v>0</v>
      </c>
      <c r="U183" s="156">
        <v>1.8000000000000001E-4</v>
      </c>
      <c r="V183" s="156">
        <f>U183*H183</f>
        <v>0.45828000000000002</v>
      </c>
      <c r="W183" s="156">
        <v>0</v>
      </c>
      <c r="X183" s="157">
        <f>W183*H183</f>
        <v>0</v>
      </c>
      <c r="Y183" s="31"/>
      <c r="Z183" s="31"/>
      <c r="AA183" s="31"/>
      <c r="AB183" s="31"/>
      <c r="AC183" s="31"/>
      <c r="AD183" s="31"/>
      <c r="AE183" s="31"/>
      <c r="AR183" s="158" t="s">
        <v>232</v>
      </c>
      <c r="AT183" s="158" t="s">
        <v>294</v>
      </c>
      <c r="AU183" s="158" t="s">
        <v>91</v>
      </c>
      <c r="AY183" s="16" t="s">
        <v>135</v>
      </c>
      <c r="BE183" s="159">
        <f>IF(O183="základní",K183,0)</f>
        <v>0</v>
      </c>
      <c r="BF183" s="159">
        <f>IF(O183="snížená",K183,0)</f>
        <v>0</v>
      </c>
      <c r="BG183" s="159">
        <f>IF(O183="zákl. přenesená",K183,0)</f>
        <v>0</v>
      </c>
      <c r="BH183" s="159">
        <f>IF(O183="sníž. přenesená",K183,0)</f>
        <v>0</v>
      </c>
      <c r="BI183" s="159">
        <f>IF(O183="nulová",K183,0)</f>
        <v>0</v>
      </c>
      <c r="BJ183" s="16" t="s">
        <v>89</v>
      </c>
      <c r="BK183" s="159">
        <f>ROUND(P183*H183,2)</f>
        <v>0</v>
      </c>
      <c r="BL183" s="16" t="s">
        <v>232</v>
      </c>
      <c r="BM183" s="158" t="s">
        <v>339</v>
      </c>
    </row>
    <row r="184" spans="1:65" s="12" customFormat="1" ht="25.9" customHeight="1">
      <c r="B184" s="131"/>
      <c r="D184" s="132" t="s">
        <v>80</v>
      </c>
      <c r="E184" s="133" t="s">
        <v>340</v>
      </c>
      <c r="F184" s="133" t="s">
        <v>341</v>
      </c>
      <c r="I184" s="134"/>
      <c r="J184" s="134"/>
      <c r="K184" s="135">
        <f>BK184</f>
        <v>0</v>
      </c>
      <c r="M184" s="131"/>
      <c r="N184" s="136"/>
      <c r="O184" s="137"/>
      <c r="P184" s="137"/>
      <c r="Q184" s="138">
        <f>SUM(Q185:Q227)</f>
        <v>0</v>
      </c>
      <c r="R184" s="138">
        <f>SUM(R185:R227)</f>
        <v>0</v>
      </c>
      <c r="S184" s="137"/>
      <c r="T184" s="139">
        <f>SUM(T185:T227)</f>
        <v>0</v>
      </c>
      <c r="U184" s="137"/>
      <c r="V184" s="139">
        <f>SUM(V185:V227)</f>
        <v>0</v>
      </c>
      <c r="W184" s="137"/>
      <c r="X184" s="140">
        <f>SUM(X185:X227)</f>
        <v>0</v>
      </c>
      <c r="AR184" s="132" t="s">
        <v>143</v>
      </c>
      <c r="AT184" s="141" t="s">
        <v>80</v>
      </c>
      <c r="AU184" s="141" t="s">
        <v>81</v>
      </c>
      <c r="AY184" s="132" t="s">
        <v>135</v>
      </c>
      <c r="BK184" s="142">
        <f>SUM(BK185:BK227)</f>
        <v>0</v>
      </c>
    </row>
    <row r="185" spans="1:65" s="2" customFormat="1" ht="24.2" customHeight="1">
      <c r="A185" s="31"/>
      <c r="B185" s="145"/>
      <c r="C185" s="146" t="s">
        <v>342</v>
      </c>
      <c r="D185" s="146" t="s">
        <v>138</v>
      </c>
      <c r="E185" s="147" t="s">
        <v>343</v>
      </c>
      <c r="F185" s="148" t="s">
        <v>344</v>
      </c>
      <c r="G185" s="149" t="s">
        <v>174</v>
      </c>
      <c r="H185" s="150">
        <v>20</v>
      </c>
      <c r="I185" s="151"/>
      <c r="J185" s="151"/>
      <c r="K185" s="152">
        <f>ROUND(P185*H185,2)</f>
        <v>0</v>
      </c>
      <c r="L185" s="148" t="s">
        <v>142</v>
      </c>
      <c r="M185" s="32"/>
      <c r="N185" s="153" t="s">
        <v>1</v>
      </c>
      <c r="O185" s="154" t="s">
        <v>44</v>
      </c>
      <c r="P185" s="155">
        <f>I185+J185</f>
        <v>0</v>
      </c>
      <c r="Q185" s="155">
        <f>ROUND(I185*H185,2)</f>
        <v>0</v>
      </c>
      <c r="R185" s="155">
        <f>ROUND(J185*H185,2)</f>
        <v>0</v>
      </c>
      <c r="S185" s="57"/>
      <c r="T185" s="156">
        <f>S185*H185</f>
        <v>0</v>
      </c>
      <c r="U185" s="156">
        <v>0</v>
      </c>
      <c r="V185" s="156">
        <f>U185*H185</f>
        <v>0</v>
      </c>
      <c r="W185" s="156">
        <v>0</v>
      </c>
      <c r="X185" s="157">
        <f>W185*H185</f>
        <v>0</v>
      </c>
      <c r="Y185" s="31"/>
      <c r="Z185" s="31"/>
      <c r="AA185" s="31"/>
      <c r="AB185" s="31"/>
      <c r="AC185" s="31"/>
      <c r="AD185" s="31"/>
      <c r="AE185" s="31"/>
      <c r="AR185" s="158" t="s">
        <v>232</v>
      </c>
      <c r="AT185" s="158" t="s">
        <v>138</v>
      </c>
      <c r="AU185" s="158" t="s">
        <v>89</v>
      </c>
      <c r="AY185" s="16" t="s">
        <v>135</v>
      </c>
      <c r="BE185" s="159">
        <f>IF(O185="základní",K185,0)</f>
        <v>0</v>
      </c>
      <c r="BF185" s="159">
        <f>IF(O185="snížená",K185,0)</f>
        <v>0</v>
      </c>
      <c r="BG185" s="159">
        <f>IF(O185="zákl. přenesená",K185,0)</f>
        <v>0</v>
      </c>
      <c r="BH185" s="159">
        <f>IF(O185="sníž. přenesená",K185,0)</f>
        <v>0</v>
      </c>
      <c r="BI185" s="159">
        <f>IF(O185="nulová",K185,0)</f>
        <v>0</v>
      </c>
      <c r="BJ185" s="16" t="s">
        <v>89</v>
      </c>
      <c r="BK185" s="159">
        <f>ROUND(P185*H185,2)</f>
        <v>0</v>
      </c>
      <c r="BL185" s="16" t="s">
        <v>232</v>
      </c>
      <c r="BM185" s="158" t="s">
        <v>345</v>
      </c>
    </row>
    <row r="186" spans="1:65" s="2" customFormat="1" ht="24.2" customHeight="1">
      <c r="A186" s="31"/>
      <c r="B186" s="145"/>
      <c r="C186" s="146" t="s">
        <v>346</v>
      </c>
      <c r="D186" s="146" t="s">
        <v>138</v>
      </c>
      <c r="E186" s="147" t="s">
        <v>347</v>
      </c>
      <c r="F186" s="148" t="s">
        <v>348</v>
      </c>
      <c r="G186" s="149" t="s">
        <v>174</v>
      </c>
      <c r="H186" s="150">
        <v>20</v>
      </c>
      <c r="I186" s="151"/>
      <c r="J186" s="151"/>
      <c r="K186" s="152">
        <f>ROUND(P186*H186,2)</f>
        <v>0</v>
      </c>
      <c r="L186" s="148" t="s">
        <v>142</v>
      </c>
      <c r="M186" s="32"/>
      <c r="N186" s="153" t="s">
        <v>1</v>
      </c>
      <c r="O186" s="154" t="s">
        <v>44</v>
      </c>
      <c r="P186" s="155">
        <f>I186+J186</f>
        <v>0</v>
      </c>
      <c r="Q186" s="155">
        <f>ROUND(I186*H186,2)</f>
        <v>0</v>
      </c>
      <c r="R186" s="155">
        <f>ROUND(J186*H186,2)</f>
        <v>0</v>
      </c>
      <c r="S186" s="57"/>
      <c r="T186" s="156">
        <f>S186*H186</f>
        <v>0</v>
      </c>
      <c r="U186" s="156">
        <v>0</v>
      </c>
      <c r="V186" s="156">
        <f>U186*H186</f>
        <v>0</v>
      </c>
      <c r="W186" s="156">
        <v>0</v>
      </c>
      <c r="X186" s="157">
        <f>W186*H186</f>
        <v>0</v>
      </c>
      <c r="Y186" s="31"/>
      <c r="Z186" s="31"/>
      <c r="AA186" s="31"/>
      <c r="AB186" s="31"/>
      <c r="AC186" s="31"/>
      <c r="AD186" s="31"/>
      <c r="AE186" s="31"/>
      <c r="AR186" s="158" t="s">
        <v>232</v>
      </c>
      <c r="AT186" s="158" t="s">
        <v>138</v>
      </c>
      <c r="AU186" s="158" t="s">
        <v>89</v>
      </c>
      <c r="AY186" s="16" t="s">
        <v>135</v>
      </c>
      <c r="BE186" s="159">
        <f>IF(O186="základní",K186,0)</f>
        <v>0</v>
      </c>
      <c r="BF186" s="159">
        <f>IF(O186="snížená",K186,0)</f>
        <v>0</v>
      </c>
      <c r="BG186" s="159">
        <f>IF(O186="zákl. přenesená",K186,0)</f>
        <v>0</v>
      </c>
      <c r="BH186" s="159">
        <f>IF(O186="sníž. přenesená",K186,0)</f>
        <v>0</v>
      </c>
      <c r="BI186" s="159">
        <f>IF(O186="nulová",K186,0)</f>
        <v>0</v>
      </c>
      <c r="BJ186" s="16" t="s">
        <v>89</v>
      </c>
      <c r="BK186" s="159">
        <f>ROUND(P186*H186,2)</f>
        <v>0</v>
      </c>
      <c r="BL186" s="16" t="s">
        <v>232</v>
      </c>
      <c r="BM186" s="158" t="s">
        <v>349</v>
      </c>
    </row>
    <row r="187" spans="1:65" s="2" customFormat="1" ht="24.2" customHeight="1">
      <c r="A187" s="31"/>
      <c r="B187" s="145"/>
      <c r="C187" s="146" t="s">
        <v>350</v>
      </c>
      <c r="D187" s="146" t="s">
        <v>138</v>
      </c>
      <c r="E187" s="147" t="s">
        <v>351</v>
      </c>
      <c r="F187" s="148" t="s">
        <v>352</v>
      </c>
      <c r="G187" s="149" t="s">
        <v>297</v>
      </c>
      <c r="H187" s="150">
        <v>595.36800000000005</v>
      </c>
      <c r="I187" s="151"/>
      <c r="J187" s="151"/>
      <c r="K187" s="152">
        <f>ROUND(P187*H187,2)</f>
        <v>0</v>
      </c>
      <c r="L187" s="148" t="s">
        <v>142</v>
      </c>
      <c r="M187" s="32"/>
      <c r="N187" s="153" t="s">
        <v>1</v>
      </c>
      <c r="O187" s="154" t="s">
        <v>44</v>
      </c>
      <c r="P187" s="155">
        <f>I187+J187</f>
        <v>0</v>
      </c>
      <c r="Q187" s="155">
        <f>ROUND(I187*H187,2)</f>
        <v>0</v>
      </c>
      <c r="R187" s="155">
        <f>ROUND(J187*H187,2)</f>
        <v>0</v>
      </c>
      <c r="S187" s="57"/>
      <c r="T187" s="156">
        <f>S187*H187</f>
        <v>0</v>
      </c>
      <c r="U187" s="156">
        <v>0</v>
      </c>
      <c r="V187" s="156">
        <f>U187*H187</f>
        <v>0</v>
      </c>
      <c r="W187" s="156">
        <v>0</v>
      </c>
      <c r="X187" s="157">
        <f>W187*H187</f>
        <v>0</v>
      </c>
      <c r="Y187" s="31"/>
      <c r="Z187" s="31"/>
      <c r="AA187" s="31"/>
      <c r="AB187" s="31"/>
      <c r="AC187" s="31"/>
      <c r="AD187" s="31"/>
      <c r="AE187" s="31"/>
      <c r="AR187" s="158" t="s">
        <v>232</v>
      </c>
      <c r="AT187" s="158" t="s">
        <v>138</v>
      </c>
      <c r="AU187" s="158" t="s">
        <v>89</v>
      </c>
      <c r="AY187" s="16" t="s">
        <v>135</v>
      </c>
      <c r="BE187" s="159">
        <f>IF(O187="základní",K187,0)</f>
        <v>0</v>
      </c>
      <c r="BF187" s="159">
        <f>IF(O187="snížená",K187,0)</f>
        <v>0</v>
      </c>
      <c r="BG187" s="159">
        <f>IF(O187="zákl. přenesená",K187,0)</f>
        <v>0</v>
      </c>
      <c r="BH187" s="159">
        <f>IF(O187="sníž. přenesená",K187,0)</f>
        <v>0</v>
      </c>
      <c r="BI187" s="159">
        <f>IF(O187="nulová",K187,0)</f>
        <v>0</v>
      </c>
      <c r="BJ187" s="16" t="s">
        <v>89</v>
      </c>
      <c r="BK187" s="159">
        <f>ROUND(P187*H187,2)</f>
        <v>0</v>
      </c>
      <c r="BL187" s="16" t="s">
        <v>232</v>
      </c>
      <c r="BM187" s="158" t="s">
        <v>353</v>
      </c>
    </row>
    <row r="188" spans="1:65" s="2" customFormat="1" ht="19.5">
      <c r="A188" s="31"/>
      <c r="B188" s="32"/>
      <c r="C188" s="31"/>
      <c r="D188" s="161" t="s">
        <v>169</v>
      </c>
      <c r="E188" s="31"/>
      <c r="F188" s="177" t="s">
        <v>354</v>
      </c>
      <c r="G188" s="31"/>
      <c r="H188" s="31"/>
      <c r="I188" s="178"/>
      <c r="J188" s="178"/>
      <c r="K188" s="31"/>
      <c r="L188" s="31"/>
      <c r="M188" s="32"/>
      <c r="N188" s="179"/>
      <c r="O188" s="180"/>
      <c r="P188" s="57"/>
      <c r="Q188" s="57"/>
      <c r="R188" s="57"/>
      <c r="S188" s="57"/>
      <c r="T188" s="57"/>
      <c r="U188" s="57"/>
      <c r="V188" s="57"/>
      <c r="W188" s="57"/>
      <c r="X188" s="58"/>
      <c r="Y188" s="31"/>
      <c r="Z188" s="31"/>
      <c r="AA188" s="31"/>
      <c r="AB188" s="31"/>
      <c r="AC188" s="31"/>
      <c r="AD188" s="31"/>
      <c r="AE188" s="31"/>
      <c r="AT188" s="16" t="s">
        <v>169</v>
      </c>
      <c r="AU188" s="16" t="s">
        <v>89</v>
      </c>
    </row>
    <row r="189" spans="1:65" s="13" customFormat="1" ht="11.25">
      <c r="B189" s="160"/>
      <c r="D189" s="161" t="s">
        <v>148</v>
      </c>
      <c r="E189" s="162" t="s">
        <v>1</v>
      </c>
      <c r="F189" s="163" t="s">
        <v>355</v>
      </c>
      <c r="H189" s="164">
        <v>574.55999999999995</v>
      </c>
      <c r="I189" s="165"/>
      <c r="J189" s="165"/>
      <c r="M189" s="160"/>
      <c r="N189" s="166"/>
      <c r="O189" s="167"/>
      <c r="P189" s="167"/>
      <c r="Q189" s="167"/>
      <c r="R189" s="167"/>
      <c r="S189" s="167"/>
      <c r="T189" s="167"/>
      <c r="U189" s="167"/>
      <c r="V189" s="167"/>
      <c r="W189" s="167"/>
      <c r="X189" s="168"/>
      <c r="AT189" s="162" t="s">
        <v>148</v>
      </c>
      <c r="AU189" s="162" t="s">
        <v>89</v>
      </c>
      <c r="AV189" s="13" t="s">
        <v>91</v>
      </c>
      <c r="AW189" s="13" t="s">
        <v>4</v>
      </c>
      <c r="AX189" s="13" t="s">
        <v>81</v>
      </c>
      <c r="AY189" s="162" t="s">
        <v>135</v>
      </c>
    </row>
    <row r="190" spans="1:65" s="13" customFormat="1" ht="11.25">
      <c r="B190" s="160"/>
      <c r="D190" s="161" t="s">
        <v>148</v>
      </c>
      <c r="E190" s="162" t="s">
        <v>1</v>
      </c>
      <c r="F190" s="163" t="s">
        <v>356</v>
      </c>
      <c r="H190" s="164">
        <v>9.7919999999999998</v>
      </c>
      <c r="I190" s="165"/>
      <c r="J190" s="165"/>
      <c r="M190" s="160"/>
      <c r="N190" s="166"/>
      <c r="O190" s="167"/>
      <c r="P190" s="167"/>
      <c r="Q190" s="167"/>
      <c r="R190" s="167"/>
      <c r="S190" s="167"/>
      <c r="T190" s="167"/>
      <c r="U190" s="167"/>
      <c r="V190" s="167"/>
      <c r="W190" s="167"/>
      <c r="X190" s="168"/>
      <c r="AT190" s="162" t="s">
        <v>148</v>
      </c>
      <c r="AU190" s="162" t="s">
        <v>89</v>
      </c>
      <c r="AV190" s="13" t="s">
        <v>91</v>
      </c>
      <c r="AW190" s="13" t="s">
        <v>4</v>
      </c>
      <c r="AX190" s="13" t="s">
        <v>81</v>
      </c>
      <c r="AY190" s="162" t="s">
        <v>135</v>
      </c>
    </row>
    <row r="191" spans="1:65" s="13" customFormat="1" ht="11.25">
      <c r="B191" s="160"/>
      <c r="D191" s="161" t="s">
        <v>148</v>
      </c>
      <c r="E191" s="162" t="s">
        <v>1</v>
      </c>
      <c r="F191" s="163" t="s">
        <v>357</v>
      </c>
      <c r="H191" s="164">
        <v>11.016</v>
      </c>
      <c r="I191" s="165"/>
      <c r="J191" s="165"/>
      <c r="M191" s="160"/>
      <c r="N191" s="166"/>
      <c r="O191" s="167"/>
      <c r="P191" s="167"/>
      <c r="Q191" s="167"/>
      <c r="R191" s="167"/>
      <c r="S191" s="167"/>
      <c r="T191" s="167"/>
      <c r="U191" s="167"/>
      <c r="V191" s="167"/>
      <c r="W191" s="167"/>
      <c r="X191" s="168"/>
      <c r="AT191" s="162" t="s">
        <v>148</v>
      </c>
      <c r="AU191" s="162" t="s">
        <v>89</v>
      </c>
      <c r="AV191" s="13" t="s">
        <v>91</v>
      </c>
      <c r="AW191" s="13" t="s">
        <v>4</v>
      </c>
      <c r="AX191" s="13" t="s">
        <v>81</v>
      </c>
      <c r="AY191" s="162" t="s">
        <v>135</v>
      </c>
    </row>
    <row r="192" spans="1:65" s="14" customFormat="1" ht="11.25">
      <c r="B192" s="169"/>
      <c r="D192" s="161" t="s">
        <v>148</v>
      </c>
      <c r="E192" s="170" t="s">
        <v>1</v>
      </c>
      <c r="F192" s="171" t="s">
        <v>164</v>
      </c>
      <c r="H192" s="172">
        <v>595.36799999999994</v>
      </c>
      <c r="I192" s="173"/>
      <c r="J192" s="173"/>
      <c r="M192" s="169"/>
      <c r="N192" s="174"/>
      <c r="O192" s="175"/>
      <c r="P192" s="175"/>
      <c r="Q192" s="175"/>
      <c r="R192" s="175"/>
      <c r="S192" s="175"/>
      <c r="T192" s="175"/>
      <c r="U192" s="175"/>
      <c r="V192" s="175"/>
      <c r="W192" s="175"/>
      <c r="X192" s="176"/>
      <c r="AT192" s="170" t="s">
        <v>148</v>
      </c>
      <c r="AU192" s="170" t="s">
        <v>89</v>
      </c>
      <c r="AV192" s="14" t="s">
        <v>143</v>
      </c>
      <c r="AW192" s="14" t="s">
        <v>4</v>
      </c>
      <c r="AX192" s="14" t="s">
        <v>89</v>
      </c>
      <c r="AY192" s="170" t="s">
        <v>135</v>
      </c>
    </row>
    <row r="193" spans="1:65" s="2" customFormat="1" ht="24.2" customHeight="1">
      <c r="A193" s="31"/>
      <c r="B193" s="145"/>
      <c r="C193" s="146" t="s">
        <v>358</v>
      </c>
      <c r="D193" s="146" t="s">
        <v>138</v>
      </c>
      <c r="E193" s="147" t="s">
        <v>359</v>
      </c>
      <c r="F193" s="148" t="s">
        <v>360</v>
      </c>
      <c r="G193" s="149" t="s">
        <v>297</v>
      </c>
      <c r="H193" s="150">
        <v>52.432000000000002</v>
      </c>
      <c r="I193" s="151"/>
      <c r="J193" s="151"/>
      <c r="K193" s="152">
        <f>ROUND(P193*H193,2)</f>
        <v>0</v>
      </c>
      <c r="L193" s="148" t="s">
        <v>142</v>
      </c>
      <c r="M193" s="32"/>
      <c r="N193" s="153" t="s">
        <v>1</v>
      </c>
      <c r="O193" s="154" t="s">
        <v>44</v>
      </c>
      <c r="P193" s="155">
        <f>I193+J193</f>
        <v>0</v>
      </c>
      <c r="Q193" s="155">
        <f>ROUND(I193*H193,2)</f>
        <v>0</v>
      </c>
      <c r="R193" s="155">
        <f>ROUND(J193*H193,2)</f>
        <v>0</v>
      </c>
      <c r="S193" s="57"/>
      <c r="T193" s="156">
        <f>S193*H193</f>
        <v>0</v>
      </c>
      <c r="U193" s="156">
        <v>0</v>
      </c>
      <c r="V193" s="156">
        <f>U193*H193</f>
        <v>0</v>
      </c>
      <c r="W193" s="156">
        <v>0</v>
      </c>
      <c r="X193" s="157">
        <f>W193*H193</f>
        <v>0</v>
      </c>
      <c r="Y193" s="31"/>
      <c r="Z193" s="31"/>
      <c r="AA193" s="31"/>
      <c r="AB193" s="31"/>
      <c r="AC193" s="31"/>
      <c r="AD193" s="31"/>
      <c r="AE193" s="31"/>
      <c r="AR193" s="158" t="s">
        <v>232</v>
      </c>
      <c r="AT193" s="158" t="s">
        <v>138</v>
      </c>
      <c r="AU193" s="158" t="s">
        <v>89</v>
      </c>
      <c r="AY193" s="16" t="s">
        <v>135</v>
      </c>
      <c r="BE193" s="159">
        <f>IF(O193="základní",K193,0)</f>
        <v>0</v>
      </c>
      <c r="BF193" s="159">
        <f>IF(O193="snížená",K193,0)</f>
        <v>0</v>
      </c>
      <c r="BG193" s="159">
        <f>IF(O193="zákl. přenesená",K193,0)</f>
        <v>0</v>
      </c>
      <c r="BH193" s="159">
        <f>IF(O193="sníž. přenesená",K193,0)</f>
        <v>0</v>
      </c>
      <c r="BI193" s="159">
        <f>IF(O193="nulová",K193,0)</f>
        <v>0</v>
      </c>
      <c r="BJ193" s="16" t="s">
        <v>89</v>
      </c>
      <c r="BK193" s="159">
        <f>ROUND(P193*H193,2)</f>
        <v>0</v>
      </c>
      <c r="BL193" s="16" t="s">
        <v>232</v>
      </c>
      <c r="BM193" s="158" t="s">
        <v>361</v>
      </c>
    </row>
    <row r="194" spans="1:65" s="2" customFormat="1" ht="19.5">
      <c r="A194" s="31"/>
      <c r="B194" s="32"/>
      <c r="C194" s="31"/>
      <c r="D194" s="161" t="s">
        <v>169</v>
      </c>
      <c r="E194" s="31"/>
      <c r="F194" s="177" t="s">
        <v>354</v>
      </c>
      <c r="G194" s="31"/>
      <c r="H194" s="31"/>
      <c r="I194" s="178"/>
      <c r="J194" s="178"/>
      <c r="K194" s="31"/>
      <c r="L194" s="31"/>
      <c r="M194" s="32"/>
      <c r="N194" s="179"/>
      <c r="O194" s="180"/>
      <c r="P194" s="57"/>
      <c r="Q194" s="57"/>
      <c r="R194" s="57"/>
      <c r="S194" s="57"/>
      <c r="T194" s="57"/>
      <c r="U194" s="57"/>
      <c r="V194" s="57"/>
      <c r="W194" s="57"/>
      <c r="X194" s="58"/>
      <c r="Y194" s="31"/>
      <c r="Z194" s="31"/>
      <c r="AA194" s="31"/>
      <c r="AB194" s="31"/>
      <c r="AC194" s="31"/>
      <c r="AD194" s="31"/>
      <c r="AE194" s="31"/>
      <c r="AT194" s="16" t="s">
        <v>169</v>
      </c>
      <c r="AU194" s="16" t="s">
        <v>89</v>
      </c>
    </row>
    <row r="195" spans="1:65" s="13" customFormat="1" ht="11.25">
      <c r="B195" s="160"/>
      <c r="D195" s="161" t="s">
        <v>148</v>
      </c>
      <c r="E195" s="162" t="s">
        <v>1</v>
      </c>
      <c r="F195" s="163" t="s">
        <v>362</v>
      </c>
      <c r="H195" s="164">
        <v>33</v>
      </c>
      <c r="I195" s="165"/>
      <c r="J195" s="165"/>
      <c r="M195" s="160"/>
      <c r="N195" s="166"/>
      <c r="O195" s="167"/>
      <c r="P195" s="167"/>
      <c r="Q195" s="167"/>
      <c r="R195" s="167"/>
      <c r="S195" s="167"/>
      <c r="T195" s="167"/>
      <c r="U195" s="167"/>
      <c r="V195" s="167"/>
      <c r="W195" s="167"/>
      <c r="X195" s="168"/>
      <c r="AT195" s="162" t="s">
        <v>148</v>
      </c>
      <c r="AU195" s="162" t="s">
        <v>89</v>
      </c>
      <c r="AV195" s="13" t="s">
        <v>91</v>
      </c>
      <c r="AW195" s="13" t="s">
        <v>4</v>
      </c>
      <c r="AX195" s="13" t="s">
        <v>81</v>
      </c>
      <c r="AY195" s="162" t="s">
        <v>135</v>
      </c>
    </row>
    <row r="196" spans="1:65" s="13" customFormat="1" ht="11.25">
      <c r="B196" s="160"/>
      <c r="D196" s="161" t="s">
        <v>148</v>
      </c>
      <c r="E196" s="162" t="s">
        <v>1</v>
      </c>
      <c r="F196" s="163" t="s">
        <v>363</v>
      </c>
      <c r="H196" s="164">
        <v>19.431999999999999</v>
      </c>
      <c r="I196" s="165"/>
      <c r="J196" s="165"/>
      <c r="M196" s="160"/>
      <c r="N196" s="166"/>
      <c r="O196" s="167"/>
      <c r="P196" s="167"/>
      <c r="Q196" s="167"/>
      <c r="R196" s="167"/>
      <c r="S196" s="167"/>
      <c r="T196" s="167"/>
      <c r="U196" s="167"/>
      <c r="V196" s="167"/>
      <c r="W196" s="167"/>
      <c r="X196" s="168"/>
      <c r="AT196" s="162" t="s">
        <v>148</v>
      </c>
      <c r="AU196" s="162" t="s">
        <v>89</v>
      </c>
      <c r="AV196" s="13" t="s">
        <v>91</v>
      </c>
      <c r="AW196" s="13" t="s">
        <v>4</v>
      </c>
      <c r="AX196" s="13" t="s">
        <v>81</v>
      </c>
      <c r="AY196" s="162" t="s">
        <v>135</v>
      </c>
    </row>
    <row r="197" spans="1:65" s="14" customFormat="1" ht="11.25">
      <c r="B197" s="169"/>
      <c r="D197" s="161" t="s">
        <v>148</v>
      </c>
      <c r="E197" s="170" t="s">
        <v>1</v>
      </c>
      <c r="F197" s="171" t="s">
        <v>164</v>
      </c>
      <c r="H197" s="172">
        <v>52.432000000000002</v>
      </c>
      <c r="I197" s="173"/>
      <c r="J197" s="173"/>
      <c r="M197" s="169"/>
      <c r="N197" s="174"/>
      <c r="O197" s="175"/>
      <c r="P197" s="175"/>
      <c r="Q197" s="175"/>
      <c r="R197" s="175"/>
      <c r="S197" s="175"/>
      <c r="T197" s="175"/>
      <c r="U197" s="175"/>
      <c r="V197" s="175"/>
      <c r="W197" s="175"/>
      <c r="X197" s="176"/>
      <c r="AT197" s="170" t="s">
        <v>148</v>
      </c>
      <c r="AU197" s="170" t="s">
        <v>89</v>
      </c>
      <c r="AV197" s="14" t="s">
        <v>143</v>
      </c>
      <c r="AW197" s="14" t="s">
        <v>4</v>
      </c>
      <c r="AX197" s="14" t="s">
        <v>89</v>
      </c>
      <c r="AY197" s="170" t="s">
        <v>135</v>
      </c>
    </row>
    <row r="198" spans="1:65" s="2" customFormat="1" ht="24.2" customHeight="1">
      <c r="A198" s="31"/>
      <c r="B198" s="145"/>
      <c r="C198" s="146" t="s">
        <v>364</v>
      </c>
      <c r="D198" s="146" t="s">
        <v>138</v>
      </c>
      <c r="E198" s="147" t="s">
        <v>365</v>
      </c>
      <c r="F198" s="148" t="s">
        <v>366</v>
      </c>
      <c r="G198" s="149" t="s">
        <v>297</v>
      </c>
      <c r="H198" s="150">
        <v>1204.4480000000001</v>
      </c>
      <c r="I198" s="151"/>
      <c r="J198" s="151"/>
      <c r="K198" s="152">
        <f>ROUND(P198*H198,2)</f>
        <v>0</v>
      </c>
      <c r="L198" s="148" t="s">
        <v>142</v>
      </c>
      <c r="M198" s="32"/>
      <c r="N198" s="153" t="s">
        <v>1</v>
      </c>
      <c r="O198" s="154" t="s">
        <v>44</v>
      </c>
      <c r="P198" s="155">
        <f>I198+J198</f>
        <v>0</v>
      </c>
      <c r="Q198" s="155">
        <f>ROUND(I198*H198,2)</f>
        <v>0</v>
      </c>
      <c r="R198" s="155">
        <f>ROUND(J198*H198,2)</f>
        <v>0</v>
      </c>
      <c r="S198" s="57"/>
      <c r="T198" s="156">
        <f>S198*H198</f>
        <v>0</v>
      </c>
      <c r="U198" s="156">
        <v>0</v>
      </c>
      <c r="V198" s="156">
        <f>U198*H198</f>
        <v>0</v>
      </c>
      <c r="W198" s="156">
        <v>0</v>
      </c>
      <c r="X198" s="157">
        <f>W198*H198</f>
        <v>0</v>
      </c>
      <c r="Y198" s="31"/>
      <c r="Z198" s="31"/>
      <c r="AA198" s="31"/>
      <c r="AB198" s="31"/>
      <c r="AC198" s="31"/>
      <c r="AD198" s="31"/>
      <c r="AE198" s="31"/>
      <c r="AR198" s="158" t="s">
        <v>232</v>
      </c>
      <c r="AT198" s="158" t="s">
        <v>138</v>
      </c>
      <c r="AU198" s="158" t="s">
        <v>89</v>
      </c>
      <c r="AY198" s="16" t="s">
        <v>135</v>
      </c>
      <c r="BE198" s="159">
        <f>IF(O198="základní",K198,0)</f>
        <v>0</v>
      </c>
      <c r="BF198" s="159">
        <f>IF(O198="snížená",K198,0)</f>
        <v>0</v>
      </c>
      <c r="BG198" s="159">
        <f>IF(O198="zákl. přenesená",K198,0)</f>
        <v>0</v>
      </c>
      <c r="BH198" s="159">
        <f>IF(O198="sníž. přenesená",K198,0)</f>
        <v>0</v>
      </c>
      <c r="BI198" s="159">
        <f>IF(O198="nulová",K198,0)</f>
        <v>0</v>
      </c>
      <c r="BJ198" s="16" t="s">
        <v>89</v>
      </c>
      <c r="BK198" s="159">
        <f>ROUND(P198*H198,2)</f>
        <v>0</v>
      </c>
      <c r="BL198" s="16" t="s">
        <v>232</v>
      </c>
      <c r="BM198" s="158" t="s">
        <v>367</v>
      </c>
    </row>
    <row r="199" spans="1:65" s="2" customFormat="1" ht="19.5">
      <c r="A199" s="31"/>
      <c r="B199" s="32"/>
      <c r="C199" s="31"/>
      <c r="D199" s="161" t="s">
        <v>169</v>
      </c>
      <c r="E199" s="31"/>
      <c r="F199" s="177" t="s">
        <v>354</v>
      </c>
      <c r="G199" s="31"/>
      <c r="H199" s="31"/>
      <c r="I199" s="178"/>
      <c r="J199" s="178"/>
      <c r="K199" s="31"/>
      <c r="L199" s="31"/>
      <c r="M199" s="32"/>
      <c r="N199" s="179"/>
      <c r="O199" s="180"/>
      <c r="P199" s="57"/>
      <c r="Q199" s="57"/>
      <c r="R199" s="57"/>
      <c r="S199" s="57"/>
      <c r="T199" s="57"/>
      <c r="U199" s="57"/>
      <c r="V199" s="57"/>
      <c r="W199" s="57"/>
      <c r="X199" s="58"/>
      <c r="Y199" s="31"/>
      <c r="Z199" s="31"/>
      <c r="AA199" s="31"/>
      <c r="AB199" s="31"/>
      <c r="AC199" s="31"/>
      <c r="AD199" s="31"/>
      <c r="AE199" s="31"/>
      <c r="AT199" s="16" t="s">
        <v>169</v>
      </c>
      <c r="AU199" s="16" t="s">
        <v>89</v>
      </c>
    </row>
    <row r="200" spans="1:65" s="13" customFormat="1" ht="11.25">
      <c r="B200" s="160"/>
      <c r="D200" s="161" t="s">
        <v>148</v>
      </c>
      <c r="E200" s="162" t="s">
        <v>1</v>
      </c>
      <c r="F200" s="163" t="s">
        <v>368</v>
      </c>
      <c r="H200" s="164">
        <v>5.8999999999999997E-2</v>
      </c>
      <c r="I200" s="165"/>
      <c r="J200" s="165"/>
      <c r="M200" s="160"/>
      <c r="N200" s="166"/>
      <c r="O200" s="167"/>
      <c r="P200" s="167"/>
      <c r="Q200" s="167"/>
      <c r="R200" s="167"/>
      <c r="S200" s="167"/>
      <c r="T200" s="167"/>
      <c r="U200" s="167"/>
      <c r="V200" s="167"/>
      <c r="W200" s="167"/>
      <c r="X200" s="168"/>
      <c r="AT200" s="162" t="s">
        <v>148</v>
      </c>
      <c r="AU200" s="162" t="s">
        <v>89</v>
      </c>
      <c r="AV200" s="13" t="s">
        <v>91</v>
      </c>
      <c r="AW200" s="13" t="s">
        <v>4</v>
      </c>
      <c r="AX200" s="13" t="s">
        <v>81</v>
      </c>
      <c r="AY200" s="162" t="s">
        <v>135</v>
      </c>
    </row>
    <row r="201" spans="1:65" s="13" customFormat="1" ht="11.25">
      <c r="B201" s="160"/>
      <c r="D201" s="161" t="s">
        <v>148</v>
      </c>
      <c r="E201" s="162" t="s">
        <v>1</v>
      </c>
      <c r="F201" s="163" t="s">
        <v>369</v>
      </c>
      <c r="H201" s="164">
        <v>4.9000000000000002E-2</v>
      </c>
      <c r="I201" s="165"/>
      <c r="J201" s="165"/>
      <c r="M201" s="160"/>
      <c r="N201" s="166"/>
      <c r="O201" s="167"/>
      <c r="P201" s="167"/>
      <c r="Q201" s="167"/>
      <c r="R201" s="167"/>
      <c r="S201" s="167"/>
      <c r="T201" s="167"/>
      <c r="U201" s="167"/>
      <c r="V201" s="167"/>
      <c r="W201" s="167"/>
      <c r="X201" s="168"/>
      <c r="AT201" s="162" t="s">
        <v>148</v>
      </c>
      <c r="AU201" s="162" t="s">
        <v>89</v>
      </c>
      <c r="AV201" s="13" t="s">
        <v>91</v>
      </c>
      <c r="AW201" s="13" t="s">
        <v>4</v>
      </c>
      <c r="AX201" s="13" t="s">
        <v>81</v>
      </c>
      <c r="AY201" s="162" t="s">
        <v>135</v>
      </c>
    </row>
    <row r="202" spans="1:65" s="13" customFormat="1" ht="11.25">
      <c r="B202" s="160"/>
      <c r="D202" s="161" t="s">
        <v>148</v>
      </c>
      <c r="E202" s="162" t="s">
        <v>1</v>
      </c>
      <c r="F202" s="163" t="s">
        <v>370</v>
      </c>
      <c r="H202" s="164">
        <v>3.1760000000000002</v>
      </c>
      <c r="I202" s="165"/>
      <c r="J202" s="165"/>
      <c r="M202" s="160"/>
      <c r="N202" s="166"/>
      <c r="O202" s="167"/>
      <c r="P202" s="167"/>
      <c r="Q202" s="167"/>
      <c r="R202" s="167"/>
      <c r="S202" s="167"/>
      <c r="T202" s="167"/>
      <c r="U202" s="167"/>
      <c r="V202" s="167"/>
      <c r="W202" s="167"/>
      <c r="X202" s="168"/>
      <c r="AT202" s="162" t="s">
        <v>148</v>
      </c>
      <c r="AU202" s="162" t="s">
        <v>89</v>
      </c>
      <c r="AV202" s="13" t="s">
        <v>91</v>
      </c>
      <c r="AW202" s="13" t="s">
        <v>4</v>
      </c>
      <c r="AX202" s="13" t="s">
        <v>81</v>
      </c>
      <c r="AY202" s="162" t="s">
        <v>135</v>
      </c>
    </row>
    <row r="203" spans="1:65" s="13" customFormat="1" ht="11.25">
      <c r="B203" s="160"/>
      <c r="D203" s="161" t="s">
        <v>148</v>
      </c>
      <c r="E203" s="162" t="s">
        <v>1</v>
      </c>
      <c r="F203" s="163" t="s">
        <v>371</v>
      </c>
      <c r="H203" s="164">
        <v>0.13</v>
      </c>
      <c r="I203" s="165"/>
      <c r="J203" s="165"/>
      <c r="M203" s="160"/>
      <c r="N203" s="166"/>
      <c r="O203" s="167"/>
      <c r="P203" s="167"/>
      <c r="Q203" s="167"/>
      <c r="R203" s="167"/>
      <c r="S203" s="167"/>
      <c r="T203" s="167"/>
      <c r="U203" s="167"/>
      <c r="V203" s="167"/>
      <c r="W203" s="167"/>
      <c r="X203" s="168"/>
      <c r="AT203" s="162" t="s">
        <v>148</v>
      </c>
      <c r="AU203" s="162" t="s">
        <v>89</v>
      </c>
      <c r="AV203" s="13" t="s">
        <v>91</v>
      </c>
      <c r="AW203" s="13" t="s">
        <v>4</v>
      </c>
      <c r="AX203" s="13" t="s">
        <v>81</v>
      </c>
      <c r="AY203" s="162" t="s">
        <v>135</v>
      </c>
    </row>
    <row r="204" spans="1:65" s="13" customFormat="1" ht="11.25">
      <c r="B204" s="160"/>
      <c r="D204" s="161" t="s">
        <v>148</v>
      </c>
      <c r="E204" s="162" t="s">
        <v>1</v>
      </c>
      <c r="F204" s="163" t="s">
        <v>372</v>
      </c>
      <c r="H204" s="164">
        <v>934.56</v>
      </c>
      <c r="I204" s="165"/>
      <c r="J204" s="165"/>
      <c r="M204" s="160"/>
      <c r="N204" s="166"/>
      <c r="O204" s="167"/>
      <c r="P204" s="167"/>
      <c r="Q204" s="167"/>
      <c r="R204" s="167"/>
      <c r="S204" s="167"/>
      <c r="T204" s="167"/>
      <c r="U204" s="167"/>
      <c r="V204" s="167"/>
      <c r="W204" s="167"/>
      <c r="X204" s="168"/>
      <c r="AT204" s="162" t="s">
        <v>148</v>
      </c>
      <c r="AU204" s="162" t="s">
        <v>89</v>
      </c>
      <c r="AV204" s="13" t="s">
        <v>91</v>
      </c>
      <c r="AW204" s="13" t="s">
        <v>4</v>
      </c>
      <c r="AX204" s="13" t="s">
        <v>81</v>
      </c>
      <c r="AY204" s="162" t="s">
        <v>135</v>
      </c>
    </row>
    <row r="205" spans="1:65" s="13" customFormat="1" ht="11.25">
      <c r="B205" s="160"/>
      <c r="D205" s="161" t="s">
        <v>148</v>
      </c>
      <c r="E205" s="162" t="s">
        <v>1</v>
      </c>
      <c r="F205" s="163" t="s">
        <v>373</v>
      </c>
      <c r="H205" s="164">
        <v>11.016</v>
      </c>
      <c r="I205" s="165"/>
      <c r="J205" s="165"/>
      <c r="M205" s="160"/>
      <c r="N205" s="166"/>
      <c r="O205" s="167"/>
      <c r="P205" s="167"/>
      <c r="Q205" s="167"/>
      <c r="R205" s="167"/>
      <c r="S205" s="167"/>
      <c r="T205" s="167"/>
      <c r="U205" s="167"/>
      <c r="V205" s="167"/>
      <c r="W205" s="167"/>
      <c r="X205" s="168"/>
      <c r="AT205" s="162" t="s">
        <v>148</v>
      </c>
      <c r="AU205" s="162" t="s">
        <v>89</v>
      </c>
      <c r="AV205" s="13" t="s">
        <v>91</v>
      </c>
      <c r="AW205" s="13" t="s">
        <v>4</v>
      </c>
      <c r="AX205" s="13" t="s">
        <v>81</v>
      </c>
      <c r="AY205" s="162" t="s">
        <v>135</v>
      </c>
    </row>
    <row r="206" spans="1:65" s="13" customFormat="1" ht="11.25">
      <c r="B206" s="160"/>
      <c r="D206" s="161" t="s">
        <v>148</v>
      </c>
      <c r="E206" s="162" t="s">
        <v>1</v>
      </c>
      <c r="F206" s="163" t="s">
        <v>374</v>
      </c>
      <c r="H206" s="164">
        <v>255</v>
      </c>
      <c r="I206" s="165"/>
      <c r="J206" s="165"/>
      <c r="M206" s="160"/>
      <c r="N206" s="166"/>
      <c r="O206" s="167"/>
      <c r="P206" s="167"/>
      <c r="Q206" s="167"/>
      <c r="R206" s="167"/>
      <c r="S206" s="167"/>
      <c r="T206" s="167"/>
      <c r="U206" s="167"/>
      <c r="V206" s="167"/>
      <c r="W206" s="167"/>
      <c r="X206" s="168"/>
      <c r="AT206" s="162" t="s">
        <v>148</v>
      </c>
      <c r="AU206" s="162" t="s">
        <v>89</v>
      </c>
      <c r="AV206" s="13" t="s">
        <v>91</v>
      </c>
      <c r="AW206" s="13" t="s">
        <v>4</v>
      </c>
      <c r="AX206" s="13" t="s">
        <v>81</v>
      </c>
      <c r="AY206" s="162" t="s">
        <v>135</v>
      </c>
    </row>
    <row r="207" spans="1:65" s="13" customFormat="1" ht="11.25">
      <c r="B207" s="160"/>
      <c r="D207" s="161" t="s">
        <v>148</v>
      </c>
      <c r="E207" s="162" t="s">
        <v>1</v>
      </c>
      <c r="F207" s="163" t="s">
        <v>375</v>
      </c>
      <c r="H207" s="164">
        <v>0.45800000000000002</v>
      </c>
      <c r="I207" s="165"/>
      <c r="J207" s="165"/>
      <c r="M207" s="160"/>
      <c r="N207" s="166"/>
      <c r="O207" s="167"/>
      <c r="P207" s="167"/>
      <c r="Q207" s="167"/>
      <c r="R207" s="167"/>
      <c r="S207" s="167"/>
      <c r="T207" s="167"/>
      <c r="U207" s="167"/>
      <c r="V207" s="167"/>
      <c r="W207" s="167"/>
      <c r="X207" s="168"/>
      <c r="AT207" s="162" t="s">
        <v>148</v>
      </c>
      <c r="AU207" s="162" t="s">
        <v>89</v>
      </c>
      <c r="AV207" s="13" t="s">
        <v>91</v>
      </c>
      <c r="AW207" s="13" t="s">
        <v>4</v>
      </c>
      <c r="AX207" s="13" t="s">
        <v>81</v>
      </c>
      <c r="AY207" s="162" t="s">
        <v>135</v>
      </c>
    </row>
    <row r="208" spans="1:65" s="14" customFormat="1" ht="11.25">
      <c r="B208" s="169"/>
      <c r="D208" s="161" t="s">
        <v>148</v>
      </c>
      <c r="E208" s="170" t="s">
        <v>1</v>
      </c>
      <c r="F208" s="171" t="s">
        <v>164</v>
      </c>
      <c r="H208" s="172">
        <v>1204.4479999999999</v>
      </c>
      <c r="I208" s="173"/>
      <c r="J208" s="173"/>
      <c r="M208" s="169"/>
      <c r="N208" s="174"/>
      <c r="O208" s="175"/>
      <c r="P208" s="175"/>
      <c r="Q208" s="175"/>
      <c r="R208" s="175"/>
      <c r="S208" s="175"/>
      <c r="T208" s="175"/>
      <c r="U208" s="175"/>
      <c r="V208" s="175"/>
      <c r="W208" s="175"/>
      <c r="X208" s="176"/>
      <c r="AT208" s="170" t="s">
        <v>148</v>
      </c>
      <c r="AU208" s="170" t="s">
        <v>89</v>
      </c>
      <c r="AV208" s="14" t="s">
        <v>143</v>
      </c>
      <c r="AW208" s="14" t="s">
        <v>4</v>
      </c>
      <c r="AX208" s="14" t="s">
        <v>89</v>
      </c>
      <c r="AY208" s="170" t="s">
        <v>135</v>
      </c>
    </row>
    <row r="209" spans="1:65" s="2" customFormat="1" ht="24.2" customHeight="1">
      <c r="A209" s="31"/>
      <c r="B209" s="145"/>
      <c r="C209" s="146" t="s">
        <v>376</v>
      </c>
      <c r="D209" s="146" t="s">
        <v>138</v>
      </c>
      <c r="E209" s="147" t="s">
        <v>377</v>
      </c>
      <c r="F209" s="148" t="s">
        <v>378</v>
      </c>
      <c r="G209" s="149" t="s">
        <v>297</v>
      </c>
      <c r="H209" s="150">
        <v>7.1820000000000004</v>
      </c>
      <c r="I209" s="151"/>
      <c r="J209" s="151"/>
      <c r="K209" s="152">
        <f>ROUND(P209*H209,2)</f>
        <v>0</v>
      </c>
      <c r="L209" s="148" t="s">
        <v>142</v>
      </c>
      <c r="M209" s="32"/>
      <c r="N209" s="153" t="s">
        <v>1</v>
      </c>
      <c r="O209" s="154" t="s">
        <v>44</v>
      </c>
      <c r="P209" s="155">
        <f>I209+J209</f>
        <v>0</v>
      </c>
      <c r="Q209" s="155">
        <f>ROUND(I209*H209,2)</f>
        <v>0</v>
      </c>
      <c r="R209" s="155">
        <f>ROUND(J209*H209,2)</f>
        <v>0</v>
      </c>
      <c r="S209" s="57"/>
      <c r="T209" s="156">
        <f>S209*H209</f>
        <v>0</v>
      </c>
      <c r="U209" s="156">
        <v>0</v>
      </c>
      <c r="V209" s="156">
        <f>U209*H209</f>
        <v>0</v>
      </c>
      <c r="W209" s="156">
        <v>0</v>
      </c>
      <c r="X209" s="157">
        <f>W209*H209</f>
        <v>0</v>
      </c>
      <c r="Y209" s="31"/>
      <c r="Z209" s="31"/>
      <c r="AA209" s="31"/>
      <c r="AB209" s="31"/>
      <c r="AC209" s="31"/>
      <c r="AD209" s="31"/>
      <c r="AE209" s="31"/>
      <c r="AR209" s="158" t="s">
        <v>232</v>
      </c>
      <c r="AT209" s="158" t="s">
        <v>138</v>
      </c>
      <c r="AU209" s="158" t="s">
        <v>89</v>
      </c>
      <c r="AY209" s="16" t="s">
        <v>135</v>
      </c>
      <c r="BE209" s="159">
        <f>IF(O209="základní",K209,0)</f>
        <v>0</v>
      </c>
      <c r="BF209" s="159">
        <f>IF(O209="snížená",K209,0)</f>
        <v>0</v>
      </c>
      <c r="BG209" s="159">
        <f>IF(O209="zákl. přenesená",K209,0)</f>
        <v>0</v>
      </c>
      <c r="BH209" s="159">
        <f>IF(O209="sníž. přenesená",K209,0)</f>
        <v>0</v>
      </c>
      <c r="BI209" s="159">
        <f>IF(O209="nulová",K209,0)</f>
        <v>0</v>
      </c>
      <c r="BJ209" s="16" t="s">
        <v>89</v>
      </c>
      <c r="BK209" s="159">
        <f>ROUND(P209*H209,2)</f>
        <v>0</v>
      </c>
      <c r="BL209" s="16" t="s">
        <v>232</v>
      </c>
      <c r="BM209" s="158" t="s">
        <v>379</v>
      </c>
    </row>
    <row r="210" spans="1:65" s="2" customFormat="1" ht="19.5">
      <c r="A210" s="31"/>
      <c r="B210" s="32"/>
      <c r="C210" s="31"/>
      <c r="D210" s="161" t="s">
        <v>169</v>
      </c>
      <c r="E210" s="31"/>
      <c r="F210" s="177" t="s">
        <v>354</v>
      </c>
      <c r="G210" s="31"/>
      <c r="H210" s="31"/>
      <c r="I210" s="178"/>
      <c r="J210" s="178"/>
      <c r="K210" s="31"/>
      <c r="L210" s="31"/>
      <c r="M210" s="32"/>
      <c r="N210" s="179"/>
      <c r="O210" s="180"/>
      <c r="P210" s="57"/>
      <c r="Q210" s="57"/>
      <c r="R210" s="57"/>
      <c r="S210" s="57"/>
      <c r="T210" s="57"/>
      <c r="U210" s="57"/>
      <c r="V210" s="57"/>
      <c r="W210" s="57"/>
      <c r="X210" s="58"/>
      <c r="Y210" s="31"/>
      <c r="Z210" s="31"/>
      <c r="AA210" s="31"/>
      <c r="AB210" s="31"/>
      <c r="AC210" s="31"/>
      <c r="AD210" s="31"/>
      <c r="AE210" s="31"/>
      <c r="AT210" s="16" t="s">
        <v>169</v>
      </c>
      <c r="AU210" s="16" t="s">
        <v>89</v>
      </c>
    </row>
    <row r="211" spans="1:65" s="13" customFormat="1" ht="11.25">
      <c r="B211" s="160"/>
      <c r="D211" s="161" t="s">
        <v>148</v>
      </c>
      <c r="E211" s="162" t="s">
        <v>1</v>
      </c>
      <c r="F211" s="163" t="s">
        <v>380</v>
      </c>
      <c r="H211" s="164">
        <v>7.1820000000000004</v>
      </c>
      <c r="I211" s="165"/>
      <c r="J211" s="165"/>
      <c r="M211" s="160"/>
      <c r="N211" s="166"/>
      <c r="O211" s="167"/>
      <c r="P211" s="167"/>
      <c r="Q211" s="167"/>
      <c r="R211" s="167"/>
      <c r="S211" s="167"/>
      <c r="T211" s="167"/>
      <c r="U211" s="167"/>
      <c r="V211" s="167"/>
      <c r="W211" s="167"/>
      <c r="X211" s="168"/>
      <c r="AT211" s="162" t="s">
        <v>148</v>
      </c>
      <c r="AU211" s="162" t="s">
        <v>89</v>
      </c>
      <c r="AV211" s="13" t="s">
        <v>91</v>
      </c>
      <c r="AW211" s="13" t="s">
        <v>4</v>
      </c>
      <c r="AX211" s="13" t="s">
        <v>89</v>
      </c>
      <c r="AY211" s="162" t="s">
        <v>135</v>
      </c>
    </row>
    <row r="212" spans="1:65" s="2" customFormat="1" ht="24.2" customHeight="1">
      <c r="A212" s="31"/>
      <c r="B212" s="145"/>
      <c r="C212" s="146" t="s">
        <v>381</v>
      </c>
      <c r="D212" s="146" t="s">
        <v>138</v>
      </c>
      <c r="E212" s="147" t="s">
        <v>382</v>
      </c>
      <c r="F212" s="148" t="s">
        <v>383</v>
      </c>
      <c r="G212" s="149" t="s">
        <v>297</v>
      </c>
      <c r="H212" s="150">
        <v>151.71</v>
      </c>
      <c r="I212" s="151"/>
      <c r="J212" s="151"/>
      <c r="K212" s="152">
        <f>ROUND(P212*H212,2)</f>
        <v>0</v>
      </c>
      <c r="L212" s="148" t="s">
        <v>142</v>
      </c>
      <c r="M212" s="32"/>
      <c r="N212" s="153" t="s">
        <v>1</v>
      </c>
      <c r="O212" s="154" t="s">
        <v>44</v>
      </c>
      <c r="P212" s="155">
        <f>I212+J212</f>
        <v>0</v>
      </c>
      <c r="Q212" s="155">
        <f>ROUND(I212*H212,2)</f>
        <v>0</v>
      </c>
      <c r="R212" s="155">
        <f>ROUND(J212*H212,2)</f>
        <v>0</v>
      </c>
      <c r="S212" s="57"/>
      <c r="T212" s="156">
        <f>S212*H212</f>
        <v>0</v>
      </c>
      <c r="U212" s="156">
        <v>0</v>
      </c>
      <c r="V212" s="156">
        <f>U212*H212</f>
        <v>0</v>
      </c>
      <c r="W212" s="156">
        <v>0</v>
      </c>
      <c r="X212" s="157">
        <f>W212*H212</f>
        <v>0</v>
      </c>
      <c r="Y212" s="31"/>
      <c r="Z212" s="31"/>
      <c r="AA212" s="31"/>
      <c r="AB212" s="31"/>
      <c r="AC212" s="31"/>
      <c r="AD212" s="31"/>
      <c r="AE212" s="31"/>
      <c r="AR212" s="158" t="s">
        <v>232</v>
      </c>
      <c r="AT212" s="158" t="s">
        <v>138</v>
      </c>
      <c r="AU212" s="158" t="s">
        <v>89</v>
      </c>
      <c r="AY212" s="16" t="s">
        <v>135</v>
      </c>
      <c r="BE212" s="159">
        <f>IF(O212="základní",K212,0)</f>
        <v>0</v>
      </c>
      <c r="BF212" s="159">
        <f>IF(O212="snížená",K212,0)</f>
        <v>0</v>
      </c>
      <c r="BG212" s="159">
        <f>IF(O212="zákl. přenesená",K212,0)</f>
        <v>0</v>
      </c>
      <c r="BH212" s="159">
        <f>IF(O212="sníž. přenesená",K212,0)</f>
        <v>0</v>
      </c>
      <c r="BI212" s="159">
        <f>IF(O212="nulová",K212,0)</f>
        <v>0</v>
      </c>
      <c r="BJ212" s="16" t="s">
        <v>89</v>
      </c>
      <c r="BK212" s="159">
        <f>ROUND(P212*H212,2)</f>
        <v>0</v>
      </c>
      <c r="BL212" s="16" t="s">
        <v>232</v>
      </c>
      <c r="BM212" s="158" t="s">
        <v>384</v>
      </c>
    </row>
    <row r="213" spans="1:65" s="2" customFormat="1" ht="19.5">
      <c r="A213" s="31"/>
      <c r="B213" s="32"/>
      <c r="C213" s="31"/>
      <c r="D213" s="161" t="s">
        <v>169</v>
      </c>
      <c r="E213" s="31"/>
      <c r="F213" s="177" t="s">
        <v>354</v>
      </c>
      <c r="G213" s="31"/>
      <c r="H213" s="31"/>
      <c r="I213" s="178"/>
      <c r="J213" s="178"/>
      <c r="K213" s="31"/>
      <c r="L213" s="31"/>
      <c r="M213" s="32"/>
      <c r="N213" s="179"/>
      <c r="O213" s="180"/>
      <c r="P213" s="57"/>
      <c r="Q213" s="57"/>
      <c r="R213" s="57"/>
      <c r="S213" s="57"/>
      <c r="T213" s="57"/>
      <c r="U213" s="57"/>
      <c r="V213" s="57"/>
      <c r="W213" s="57"/>
      <c r="X213" s="58"/>
      <c r="Y213" s="31"/>
      <c r="Z213" s="31"/>
      <c r="AA213" s="31"/>
      <c r="AB213" s="31"/>
      <c r="AC213" s="31"/>
      <c r="AD213" s="31"/>
      <c r="AE213" s="31"/>
      <c r="AT213" s="16" t="s">
        <v>169</v>
      </c>
      <c r="AU213" s="16" t="s">
        <v>89</v>
      </c>
    </row>
    <row r="214" spans="1:65" s="13" customFormat="1" ht="11.25">
      <c r="B214" s="160"/>
      <c r="D214" s="161" t="s">
        <v>148</v>
      </c>
      <c r="E214" s="162" t="s">
        <v>1</v>
      </c>
      <c r="F214" s="163" t="s">
        <v>385</v>
      </c>
      <c r="H214" s="164">
        <v>86.25</v>
      </c>
      <c r="I214" s="165"/>
      <c r="J214" s="165"/>
      <c r="M214" s="160"/>
      <c r="N214" s="166"/>
      <c r="O214" s="167"/>
      <c r="P214" s="167"/>
      <c r="Q214" s="167"/>
      <c r="R214" s="167"/>
      <c r="S214" s="167"/>
      <c r="T214" s="167"/>
      <c r="U214" s="167"/>
      <c r="V214" s="167"/>
      <c r="W214" s="167"/>
      <c r="X214" s="168"/>
      <c r="AT214" s="162" t="s">
        <v>148</v>
      </c>
      <c r="AU214" s="162" t="s">
        <v>89</v>
      </c>
      <c r="AV214" s="13" t="s">
        <v>91</v>
      </c>
      <c r="AW214" s="13" t="s">
        <v>4</v>
      </c>
      <c r="AX214" s="13" t="s">
        <v>81</v>
      </c>
      <c r="AY214" s="162" t="s">
        <v>135</v>
      </c>
    </row>
    <row r="215" spans="1:65" s="13" customFormat="1" ht="11.25">
      <c r="B215" s="160"/>
      <c r="D215" s="161" t="s">
        <v>148</v>
      </c>
      <c r="E215" s="162" t="s">
        <v>1</v>
      </c>
      <c r="F215" s="163" t="s">
        <v>386</v>
      </c>
      <c r="H215" s="164">
        <v>65.459999999999994</v>
      </c>
      <c r="I215" s="165"/>
      <c r="J215" s="165"/>
      <c r="M215" s="160"/>
      <c r="N215" s="166"/>
      <c r="O215" s="167"/>
      <c r="P215" s="167"/>
      <c r="Q215" s="167"/>
      <c r="R215" s="167"/>
      <c r="S215" s="167"/>
      <c r="T215" s="167"/>
      <c r="U215" s="167"/>
      <c r="V215" s="167"/>
      <c r="W215" s="167"/>
      <c r="X215" s="168"/>
      <c r="AT215" s="162" t="s">
        <v>148</v>
      </c>
      <c r="AU215" s="162" t="s">
        <v>89</v>
      </c>
      <c r="AV215" s="13" t="s">
        <v>91</v>
      </c>
      <c r="AW215" s="13" t="s">
        <v>4</v>
      </c>
      <c r="AX215" s="13" t="s">
        <v>81</v>
      </c>
      <c r="AY215" s="162" t="s">
        <v>135</v>
      </c>
    </row>
    <row r="216" spans="1:65" s="14" customFormat="1" ht="11.25">
      <c r="B216" s="169"/>
      <c r="D216" s="161" t="s">
        <v>148</v>
      </c>
      <c r="E216" s="170" t="s">
        <v>1</v>
      </c>
      <c r="F216" s="171" t="s">
        <v>164</v>
      </c>
      <c r="H216" s="172">
        <v>151.70999999999998</v>
      </c>
      <c r="I216" s="173"/>
      <c r="J216" s="173"/>
      <c r="M216" s="169"/>
      <c r="N216" s="174"/>
      <c r="O216" s="175"/>
      <c r="P216" s="175"/>
      <c r="Q216" s="175"/>
      <c r="R216" s="175"/>
      <c r="S216" s="175"/>
      <c r="T216" s="175"/>
      <c r="U216" s="175"/>
      <c r="V216" s="175"/>
      <c r="W216" s="175"/>
      <c r="X216" s="176"/>
      <c r="AT216" s="170" t="s">
        <v>148</v>
      </c>
      <c r="AU216" s="170" t="s">
        <v>89</v>
      </c>
      <c r="AV216" s="14" t="s">
        <v>143</v>
      </c>
      <c r="AW216" s="14" t="s">
        <v>4</v>
      </c>
      <c r="AX216" s="14" t="s">
        <v>89</v>
      </c>
      <c r="AY216" s="170" t="s">
        <v>135</v>
      </c>
    </row>
    <row r="217" spans="1:65" s="2" customFormat="1" ht="24.2" customHeight="1">
      <c r="A217" s="31"/>
      <c r="B217" s="145"/>
      <c r="C217" s="146" t="s">
        <v>387</v>
      </c>
      <c r="D217" s="146" t="s">
        <v>138</v>
      </c>
      <c r="E217" s="147" t="s">
        <v>388</v>
      </c>
      <c r="F217" s="148" t="s">
        <v>389</v>
      </c>
      <c r="G217" s="149" t="s">
        <v>297</v>
      </c>
      <c r="H217" s="150">
        <v>151.71</v>
      </c>
      <c r="I217" s="151"/>
      <c r="J217" s="151"/>
      <c r="K217" s="152">
        <f>ROUND(P217*H217,2)</f>
        <v>0</v>
      </c>
      <c r="L217" s="148" t="s">
        <v>142</v>
      </c>
      <c r="M217" s="32"/>
      <c r="N217" s="153" t="s">
        <v>1</v>
      </c>
      <c r="O217" s="154" t="s">
        <v>44</v>
      </c>
      <c r="P217" s="155">
        <f>I217+J217</f>
        <v>0</v>
      </c>
      <c r="Q217" s="155">
        <f>ROUND(I217*H217,2)</f>
        <v>0</v>
      </c>
      <c r="R217" s="155">
        <f>ROUND(J217*H217,2)</f>
        <v>0</v>
      </c>
      <c r="S217" s="57"/>
      <c r="T217" s="156">
        <f>S217*H217</f>
        <v>0</v>
      </c>
      <c r="U217" s="156">
        <v>0</v>
      </c>
      <c r="V217" s="156">
        <f>U217*H217</f>
        <v>0</v>
      </c>
      <c r="W217" s="156">
        <v>0</v>
      </c>
      <c r="X217" s="157">
        <f>W217*H217</f>
        <v>0</v>
      </c>
      <c r="Y217" s="31"/>
      <c r="Z217" s="31"/>
      <c r="AA217" s="31"/>
      <c r="AB217" s="31"/>
      <c r="AC217" s="31"/>
      <c r="AD217" s="31"/>
      <c r="AE217" s="31"/>
      <c r="AR217" s="158" t="s">
        <v>232</v>
      </c>
      <c r="AT217" s="158" t="s">
        <v>138</v>
      </c>
      <c r="AU217" s="158" t="s">
        <v>89</v>
      </c>
      <c r="AY217" s="16" t="s">
        <v>135</v>
      </c>
      <c r="BE217" s="159">
        <f>IF(O217="základní",K217,0)</f>
        <v>0</v>
      </c>
      <c r="BF217" s="159">
        <f>IF(O217="snížená",K217,0)</f>
        <v>0</v>
      </c>
      <c r="BG217" s="159">
        <f>IF(O217="zákl. přenesená",K217,0)</f>
        <v>0</v>
      </c>
      <c r="BH217" s="159">
        <f>IF(O217="sníž. přenesená",K217,0)</f>
        <v>0</v>
      </c>
      <c r="BI217" s="159">
        <f>IF(O217="nulová",K217,0)</f>
        <v>0</v>
      </c>
      <c r="BJ217" s="16" t="s">
        <v>89</v>
      </c>
      <c r="BK217" s="159">
        <f>ROUND(P217*H217,2)</f>
        <v>0</v>
      </c>
      <c r="BL217" s="16" t="s">
        <v>232</v>
      </c>
      <c r="BM217" s="158" t="s">
        <v>390</v>
      </c>
    </row>
    <row r="218" spans="1:65" s="13" customFormat="1" ht="11.25">
      <c r="B218" s="160"/>
      <c r="D218" s="161" t="s">
        <v>148</v>
      </c>
      <c r="E218" s="162" t="s">
        <v>1</v>
      </c>
      <c r="F218" s="163" t="s">
        <v>385</v>
      </c>
      <c r="H218" s="164">
        <v>86.25</v>
      </c>
      <c r="I218" s="165"/>
      <c r="J218" s="165"/>
      <c r="M218" s="160"/>
      <c r="N218" s="166"/>
      <c r="O218" s="167"/>
      <c r="P218" s="167"/>
      <c r="Q218" s="167"/>
      <c r="R218" s="167"/>
      <c r="S218" s="167"/>
      <c r="T218" s="167"/>
      <c r="U218" s="167"/>
      <c r="V218" s="167"/>
      <c r="W218" s="167"/>
      <c r="X218" s="168"/>
      <c r="AT218" s="162" t="s">
        <v>148</v>
      </c>
      <c r="AU218" s="162" t="s">
        <v>89</v>
      </c>
      <c r="AV218" s="13" t="s">
        <v>91</v>
      </c>
      <c r="AW218" s="13" t="s">
        <v>4</v>
      </c>
      <c r="AX218" s="13" t="s">
        <v>81</v>
      </c>
      <c r="AY218" s="162" t="s">
        <v>135</v>
      </c>
    </row>
    <row r="219" spans="1:65" s="13" customFormat="1" ht="11.25">
      <c r="B219" s="160"/>
      <c r="D219" s="161" t="s">
        <v>148</v>
      </c>
      <c r="E219" s="162" t="s">
        <v>1</v>
      </c>
      <c r="F219" s="163" t="s">
        <v>386</v>
      </c>
      <c r="H219" s="164">
        <v>65.459999999999994</v>
      </c>
      <c r="I219" s="165"/>
      <c r="J219" s="165"/>
      <c r="M219" s="160"/>
      <c r="N219" s="166"/>
      <c r="O219" s="167"/>
      <c r="P219" s="167"/>
      <c r="Q219" s="167"/>
      <c r="R219" s="167"/>
      <c r="S219" s="167"/>
      <c r="T219" s="167"/>
      <c r="U219" s="167"/>
      <c r="V219" s="167"/>
      <c r="W219" s="167"/>
      <c r="X219" s="168"/>
      <c r="AT219" s="162" t="s">
        <v>148</v>
      </c>
      <c r="AU219" s="162" t="s">
        <v>89</v>
      </c>
      <c r="AV219" s="13" t="s">
        <v>91</v>
      </c>
      <c r="AW219" s="13" t="s">
        <v>4</v>
      </c>
      <c r="AX219" s="13" t="s">
        <v>81</v>
      </c>
      <c r="AY219" s="162" t="s">
        <v>135</v>
      </c>
    </row>
    <row r="220" spans="1:65" s="14" customFormat="1" ht="11.25">
      <c r="B220" s="169"/>
      <c r="D220" s="161" t="s">
        <v>148</v>
      </c>
      <c r="E220" s="170" t="s">
        <v>1</v>
      </c>
      <c r="F220" s="171" t="s">
        <v>164</v>
      </c>
      <c r="H220" s="172">
        <v>151.70999999999998</v>
      </c>
      <c r="I220" s="173"/>
      <c r="J220" s="173"/>
      <c r="M220" s="169"/>
      <c r="N220" s="174"/>
      <c r="O220" s="175"/>
      <c r="P220" s="175"/>
      <c r="Q220" s="175"/>
      <c r="R220" s="175"/>
      <c r="S220" s="175"/>
      <c r="T220" s="175"/>
      <c r="U220" s="175"/>
      <c r="V220" s="175"/>
      <c r="W220" s="175"/>
      <c r="X220" s="176"/>
      <c r="AT220" s="170" t="s">
        <v>148</v>
      </c>
      <c r="AU220" s="170" t="s">
        <v>89</v>
      </c>
      <c r="AV220" s="14" t="s">
        <v>143</v>
      </c>
      <c r="AW220" s="14" t="s">
        <v>4</v>
      </c>
      <c r="AX220" s="14" t="s">
        <v>89</v>
      </c>
      <c r="AY220" s="170" t="s">
        <v>135</v>
      </c>
    </row>
    <row r="221" spans="1:65" s="2" customFormat="1" ht="24.2" customHeight="1">
      <c r="A221" s="31"/>
      <c r="B221" s="145"/>
      <c r="C221" s="146" t="s">
        <v>391</v>
      </c>
      <c r="D221" s="146" t="s">
        <v>138</v>
      </c>
      <c r="E221" s="147" t="s">
        <v>392</v>
      </c>
      <c r="F221" s="148" t="s">
        <v>393</v>
      </c>
      <c r="G221" s="149" t="s">
        <v>174</v>
      </c>
      <c r="H221" s="150">
        <v>6</v>
      </c>
      <c r="I221" s="151"/>
      <c r="J221" s="151"/>
      <c r="K221" s="152">
        <f>ROUND(P221*H221,2)</f>
        <v>0</v>
      </c>
      <c r="L221" s="148" t="s">
        <v>266</v>
      </c>
      <c r="M221" s="32"/>
      <c r="N221" s="153" t="s">
        <v>1</v>
      </c>
      <c r="O221" s="154" t="s">
        <v>44</v>
      </c>
      <c r="P221" s="155">
        <f>I221+J221</f>
        <v>0</v>
      </c>
      <c r="Q221" s="155">
        <f>ROUND(I221*H221,2)</f>
        <v>0</v>
      </c>
      <c r="R221" s="155">
        <f>ROUND(J221*H221,2)</f>
        <v>0</v>
      </c>
      <c r="S221" s="57"/>
      <c r="T221" s="156">
        <f>S221*H221</f>
        <v>0</v>
      </c>
      <c r="U221" s="156">
        <v>0</v>
      </c>
      <c r="V221" s="156">
        <f>U221*H221</f>
        <v>0</v>
      </c>
      <c r="W221" s="156">
        <v>0</v>
      </c>
      <c r="X221" s="157">
        <f>W221*H221</f>
        <v>0</v>
      </c>
      <c r="Y221" s="31"/>
      <c r="Z221" s="31"/>
      <c r="AA221" s="31"/>
      <c r="AB221" s="31"/>
      <c r="AC221" s="31"/>
      <c r="AD221" s="31"/>
      <c r="AE221" s="31"/>
      <c r="AR221" s="158" t="s">
        <v>232</v>
      </c>
      <c r="AT221" s="158" t="s">
        <v>138</v>
      </c>
      <c r="AU221" s="158" t="s">
        <v>89</v>
      </c>
      <c r="AY221" s="16" t="s">
        <v>135</v>
      </c>
      <c r="BE221" s="159">
        <f>IF(O221="základní",K221,0)</f>
        <v>0</v>
      </c>
      <c r="BF221" s="159">
        <f>IF(O221="snížená",K221,0)</f>
        <v>0</v>
      </c>
      <c r="BG221" s="159">
        <f>IF(O221="zákl. přenesená",K221,0)</f>
        <v>0</v>
      </c>
      <c r="BH221" s="159">
        <f>IF(O221="sníž. přenesená",K221,0)</f>
        <v>0</v>
      </c>
      <c r="BI221" s="159">
        <f>IF(O221="nulová",K221,0)</f>
        <v>0</v>
      </c>
      <c r="BJ221" s="16" t="s">
        <v>89</v>
      </c>
      <c r="BK221" s="159">
        <f>ROUND(P221*H221,2)</f>
        <v>0</v>
      </c>
      <c r="BL221" s="16" t="s">
        <v>232</v>
      </c>
      <c r="BM221" s="158" t="s">
        <v>394</v>
      </c>
    </row>
    <row r="222" spans="1:65" s="13" customFormat="1" ht="11.25">
      <c r="B222" s="160"/>
      <c r="D222" s="161" t="s">
        <v>148</v>
      </c>
      <c r="E222" s="162" t="s">
        <v>1</v>
      </c>
      <c r="F222" s="163" t="s">
        <v>395</v>
      </c>
      <c r="H222" s="164">
        <v>2</v>
      </c>
      <c r="I222" s="165"/>
      <c r="J222" s="165"/>
      <c r="M222" s="160"/>
      <c r="N222" s="166"/>
      <c r="O222" s="167"/>
      <c r="P222" s="167"/>
      <c r="Q222" s="167"/>
      <c r="R222" s="167"/>
      <c r="S222" s="167"/>
      <c r="T222" s="167"/>
      <c r="U222" s="167"/>
      <c r="V222" s="167"/>
      <c r="W222" s="167"/>
      <c r="X222" s="168"/>
      <c r="AT222" s="162" t="s">
        <v>148</v>
      </c>
      <c r="AU222" s="162" t="s">
        <v>89</v>
      </c>
      <c r="AV222" s="13" t="s">
        <v>91</v>
      </c>
      <c r="AW222" s="13" t="s">
        <v>4</v>
      </c>
      <c r="AX222" s="13" t="s">
        <v>81</v>
      </c>
      <c r="AY222" s="162" t="s">
        <v>135</v>
      </c>
    </row>
    <row r="223" spans="1:65" s="13" customFormat="1" ht="11.25">
      <c r="B223" s="160"/>
      <c r="D223" s="161" t="s">
        <v>148</v>
      </c>
      <c r="E223" s="162" t="s">
        <v>1</v>
      </c>
      <c r="F223" s="163" t="s">
        <v>396</v>
      </c>
      <c r="H223" s="164">
        <v>2</v>
      </c>
      <c r="I223" s="165"/>
      <c r="J223" s="165"/>
      <c r="M223" s="160"/>
      <c r="N223" s="166"/>
      <c r="O223" s="167"/>
      <c r="P223" s="167"/>
      <c r="Q223" s="167"/>
      <c r="R223" s="167"/>
      <c r="S223" s="167"/>
      <c r="T223" s="167"/>
      <c r="U223" s="167"/>
      <c r="V223" s="167"/>
      <c r="W223" s="167"/>
      <c r="X223" s="168"/>
      <c r="AT223" s="162" t="s">
        <v>148</v>
      </c>
      <c r="AU223" s="162" t="s">
        <v>89</v>
      </c>
      <c r="AV223" s="13" t="s">
        <v>91</v>
      </c>
      <c r="AW223" s="13" t="s">
        <v>4</v>
      </c>
      <c r="AX223" s="13" t="s">
        <v>81</v>
      </c>
      <c r="AY223" s="162" t="s">
        <v>135</v>
      </c>
    </row>
    <row r="224" spans="1:65" s="13" customFormat="1" ht="11.25">
      <c r="B224" s="160"/>
      <c r="D224" s="161" t="s">
        <v>148</v>
      </c>
      <c r="E224" s="162" t="s">
        <v>1</v>
      </c>
      <c r="F224" s="163" t="s">
        <v>397</v>
      </c>
      <c r="H224" s="164">
        <v>2</v>
      </c>
      <c r="I224" s="165"/>
      <c r="J224" s="165"/>
      <c r="M224" s="160"/>
      <c r="N224" s="166"/>
      <c r="O224" s="167"/>
      <c r="P224" s="167"/>
      <c r="Q224" s="167"/>
      <c r="R224" s="167"/>
      <c r="S224" s="167"/>
      <c r="T224" s="167"/>
      <c r="U224" s="167"/>
      <c r="V224" s="167"/>
      <c r="W224" s="167"/>
      <c r="X224" s="168"/>
      <c r="AT224" s="162" t="s">
        <v>148</v>
      </c>
      <c r="AU224" s="162" t="s">
        <v>89</v>
      </c>
      <c r="AV224" s="13" t="s">
        <v>91</v>
      </c>
      <c r="AW224" s="13" t="s">
        <v>4</v>
      </c>
      <c r="AX224" s="13" t="s">
        <v>81</v>
      </c>
      <c r="AY224" s="162" t="s">
        <v>135</v>
      </c>
    </row>
    <row r="225" spans="1:65" s="14" customFormat="1" ht="11.25">
      <c r="B225" s="169"/>
      <c r="D225" s="161" t="s">
        <v>148</v>
      </c>
      <c r="E225" s="170" t="s">
        <v>1</v>
      </c>
      <c r="F225" s="171" t="s">
        <v>164</v>
      </c>
      <c r="H225" s="172">
        <v>6</v>
      </c>
      <c r="I225" s="173"/>
      <c r="J225" s="173"/>
      <c r="M225" s="169"/>
      <c r="N225" s="174"/>
      <c r="O225" s="175"/>
      <c r="P225" s="175"/>
      <c r="Q225" s="175"/>
      <c r="R225" s="175"/>
      <c r="S225" s="175"/>
      <c r="T225" s="175"/>
      <c r="U225" s="175"/>
      <c r="V225" s="175"/>
      <c r="W225" s="175"/>
      <c r="X225" s="176"/>
      <c r="AT225" s="170" t="s">
        <v>148</v>
      </c>
      <c r="AU225" s="170" t="s">
        <v>89</v>
      </c>
      <c r="AV225" s="14" t="s">
        <v>143</v>
      </c>
      <c r="AW225" s="14" t="s">
        <v>4</v>
      </c>
      <c r="AX225" s="14" t="s">
        <v>89</v>
      </c>
      <c r="AY225" s="170" t="s">
        <v>135</v>
      </c>
    </row>
    <row r="226" spans="1:65" s="2" customFormat="1" ht="24.2" customHeight="1">
      <c r="A226" s="31"/>
      <c r="B226" s="145"/>
      <c r="C226" s="146" t="s">
        <v>398</v>
      </c>
      <c r="D226" s="146" t="s">
        <v>138</v>
      </c>
      <c r="E226" s="147" t="s">
        <v>399</v>
      </c>
      <c r="F226" s="148" t="s">
        <v>400</v>
      </c>
      <c r="G226" s="149" t="s">
        <v>174</v>
      </c>
      <c r="H226" s="150">
        <v>1</v>
      </c>
      <c r="I226" s="151"/>
      <c r="J226" s="151"/>
      <c r="K226" s="152">
        <f>ROUND(P226*H226,2)</f>
        <v>0</v>
      </c>
      <c r="L226" s="148" t="s">
        <v>142</v>
      </c>
      <c r="M226" s="32"/>
      <c r="N226" s="153" t="s">
        <v>1</v>
      </c>
      <c r="O226" s="154" t="s">
        <v>44</v>
      </c>
      <c r="P226" s="155">
        <f>I226+J226</f>
        <v>0</v>
      </c>
      <c r="Q226" s="155">
        <f>ROUND(I226*H226,2)</f>
        <v>0</v>
      </c>
      <c r="R226" s="155">
        <f>ROUND(J226*H226,2)</f>
        <v>0</v>
      </c>
      <c r="S226" s="57"/>
      <c r="T226" s="156">
        <f>S226*H226</f>
        <v>0</v>
      </c>
      <c r="U226" s="156">
        <v>0</v>
      </c>
      <c r="V226" s="156">
        <f>U226*H226</f>
        <v>0</v>
      </c>
      <c r="W226" s="156">
        <v>0</v>
      </c>
      <c r="X226" s="157">
        <f>W226*H226</f>
        <v>0</v>
      </c>
      <c r="Y226" s="31"/>
      <c r="Z226" s="31"/>
      <c r="AA226" s="31"/>
      <c r="AB226" s="31"/>
      <c r="AC226" s="31"/>
      <c r="AD226" s="31"/>
      <c r="AE226" s="31"/>
      <c r="AR226" s="158" t="s">
        <v>232</v>
      </c>
      <c r="AT226" s="158" t="s">
        <v>138</v>
      </c>
      <c r="AU226" s="158" t="s">
        <v>89</v>
      </c>
      <c r="AY226" s="16" t="s">
        <v>135</v>
      </c>
      <c r="BE226" s="159">
        <f>IF(O226="základní",K226,0)</f>
        <v>0</v>
      </c>
      <c r="BF226" s="159">
        <f>IF(O226="snížená",K226,0)</f>
        <v>0</v>
      </c>
      <c r="BG226" s="159">
        <f>IF(O226="zákl. přenesená",K226,0)</f>
        <v>0</v>
      </c>
      <c r="BH226" s="159">
        <f>IF(O226="sníž. přenesená",K226,0)</f>
        <v>0</v>
      </c>
      <c r="BI226" s="159">
        <f>IF(O226="nulová",K226,0)</f>
        <v>0</v>
      </c>
      <c r="BJ226" s="16" t="s">
        <v>89</v>
      </c>
      <c r="BK226" s="159">
        <f>ROUND(P226*H226,2)</f>
        <v>0</v>
      </c>
      <c r="BL226" s="16" t="s">
        <v>232</v>
      </c>
      <c r="BM226" s="158" t="s">
        <v>401</v>
      </c>
    </row>
    <row r="227" spans="1:65" s="13" customFormat="1" ht="11.25">
      <c r="B227" s="160"/>
      <c r="D227" s="161" t="s">
        <v>148</v>
      </c>
      <c r="E227" s="162" t="s">
        <v>1</v>
      </c>
      <c r="F227" s="163" t="s">
        <v>402</v>
      </c>
      <c r="H227" s="164">
        <v>1</v>
      </c>
      <c r="I227" s="165"/>
      <c r="J227" s="165"/>
      <c r="M227" s="160"/>
      <c r="N227" s="191"/>
      <c r="O227" s="192"/>
      <c r="P227" s="192"/>
      <c r="Q227" s="192"/>
      <c r="R227" s="192"/>
      <c r="S227" s="192"/>
      <c r="T227" s="192"/>
      <c r="U227" s="192"/>
      <c r="V227" s="192"/>
      <c r="W227" s="192"/>
      <c r="X227" s="193"/>
      <c r="AT227" s="162" t="s">
        <v>148</v>
      </c>
      <c r="AU227" s="162" t="s">
        <v>89</v>
      </c>
      <c r="AV227" s="13" t="s">
        <v>91</v>
      </c>
      <c r="AW227" s="13" t="s">
        <v>4</v>
      </c>
      <c r="AX227" s="13" t="s">
        <v>89</v>
      </c>
      <c r="AY227" s="162" t="s">
        <v>135</v>
      </c>
    </row>
    <row r="228" spans="1:65" s="2" customFormat="1" ht="6.95" customHeight="1">
      <c r="A228" s="31"/>
      <c r="B228" s="46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32"/>
      <c r="N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</row>
  </sheetData>
  <autoFilter ref="C118:L227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0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6" t="s">
        <v>94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91</v>
      </c>
    </row>
    <row r="4" spans="1:46" s="1" customFormat="1" ht="24.95" customHeight="1">
      <c r="B4" s="19"/>
      <c r="D4" s="20" t="s">
        <v>101</v>
      </c>
      <c r="M4" s="19"/>
      <c r="N4" s="93" t="s">
        <v>11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6" t="s">
        <v>17</v>
      </c>
      <c r="M6" s="19"/>
    </row>
    <row r="7" spans="1:46" s="1" customFormat="1" ht="16.5" customHeight="1">
      <c r="B7" s="19"/>
      <c r="E7" s="241" t="str">
        <f>'Rekapitulace stavby'!K6</f>
        <v>Oprava staničních kolejí v žst. Bohumín</v>
      </c>
      <c r="F7" s="242"/>
      <c r="G7" s="242"/>
      <c r="H7" s="242"/>
      <c r="M7" s="19"/>
    </row>
    <row r="8" spans="1:46" s="2" customFormat="1" ht="12" customHeight="1">
      <c r="A8" s="31"/>
      <c r="B8" s="32"/>
      <c r="C8" s="31"/>
      <c r="D8" s="26" t="s">
        <v>102</v>
      </c>
      <c r="E8" s="31"/>
      <c r="F8" s="31"/>
      <c r="G8" s="31"/>
      <c r="H8" s="31"/>
      <c r="I8" s="31"/>
      <c r="J8" s="31"/>
      <c r="K8" s="31"/>
      <c r="L8" s="31"/>
      <c r="M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2" t="s">
        <v>403</v>
      </c>
      <c r="F9" s="243"/>
      <c r="G9" s="243"/>
      <c r="H9" s="243"/>
      <c r="I9" s="31"/>
      <c r="J9" s="31"/>
      <c r="K9" s="31"/>
      <c r="L9" s="31"/>
      <c r="M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21</v>
      </c>
      <c r="J11" s="24" t="s">
        <v>1</v>
      </c>
      <c r="K11" s="31"/>
      <c r="L11" s="31"/>
      <c r="M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23</v>
      </c>
      <c r="E12" s="31"/>
      <c r="F12" s="24" t="s">
        <v>24</v>
      </c>
      <c r="G12" s="31"/>
      <c r="H12" s="31"/>
      <c r="I12" s="26" t="s">
        <v>25</v>
      </c>
      <c r="J12" s="54" t="str">
        <f>'Rekapitulace stavby'!AN8</f>
        <v>12. 8. 2020</v>
      </c>
      <c r="K12" s="31"/>
      <c r="L12" s="31"/>
      <c r="M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27</v>
      </c>
      <c r="E14" s="31"/>
      <c r="F14" s="31"/>
      <c r="G14" s="31"/>
      <c r="H14" s="31"/>
      <c r="I14" s="26" t="s">
        <v>28</v>
      </c>
      <c r="J14" s="24" t="str">
        <f>IF('Rekapitulace stavby'!AN10="","",'Rekapitulace stavby'!AN10)</f>
        <v>70994234</v>
      </c>
      <c r="K14" s="31"/>
      <c r="L14" s="31"/>
      <c r="M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>Správa železnic s.o.,OŘ Ostrava,ST Ostrava</v>
      </c>
      <c r="F15" s="31"/>
      <c r="G15" s="31"/>
      <c r="H15" s="31"/>
      <c r="I15" s="26" t="s">
        <v>31</v>
      </c>
      <c r="J15" s="24" t="str">
        <f>IF('Rekapitulace stavby'!AN11="","",'Rekapitulace stavby'!AN11)</f>
        <v>CZ70994234</v>
      </c>
      <c r="K15" s="31"/>
      <c r="L15" s="31"/>
      <c r="M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33</v>
      </c>
      <c r="E17" s="31"/>
      <c r="F17" s="31"/>
      <c r="G17" s="31"/>
      <c r="H17" s="31"/>
      <c r="I17" s="26" t="s">
        <v>28</v>
      </c>
      <c r="J17" s="27" t="str">
        <f>'Rekapitulace stavby'!AN13</f>
        <v>Vyplň údaj</v>
      </c>
      <c r="K17" s="31"/>
      <c r="L17" s="31"/>
      <c r="M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24"/>
      <c r="G18" s="224"/>
      <c r="H18" s="224"/>
      <c r="I18" s="26" t="s">
        <v>31</v>
      </c>
      <c r="J18" s="27" t="str">
        <f>'Rekapitulace stavby'!AN14</f>
        <v>Vyplň údaj</v>
      </c>
      <c r="K18" s="31"/>
      <c r="L18" s="31"/>
      <c r="M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35</v>
      </c>
      <c r="E20" s="31"/>
      <c r="F20" s="31"/>
      <c r="G20" s="31"/>
      <c r="H20" s="31"/>
      <c r="I20" s="26" t="s">
        <v>28</v>
      </c>
      <c r="J20" s="24" t="str">
        <f>IF('Rekapitulace stavby'!AN16="","",'Rekapitulace stavby'!AN16)</f>
        <v/>
      </c>
      <c r="K20" s="31"/>
      <c r="L20" s="31"/>
      <c r="M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31</v>
      </c>
      <c r="J21" s="24" t="str">
        <f>IF('Rekapitulace stavby'!AN17="","",'Rekapitulace stavby'!AN17)</f>
        <v/>
      </c>
      <c r="K21" s="31"/>
      <c r="L21" s="31"/>
      <c r="M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37</v>
      </c>
      <c r="E23" s="31"/>
      <c r="F23" s="31"/>
      <c r="G23" s="31"/>
      <c r="H23" s="31"/>
      <c r="I23" s="26" t="s">
        <v>28</v>
      </c>
      <c r="J23" s="24" t="str">
        <f>IF('Rekapitulace stavby'!AN19="","",'Rekapitulace stavby'!AN19)</f>
        <v/>
      </c>
      <c r="K23" s="31"/>
      <c r="L23" s="31"/>
      <c r="M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31</v>
      </c>
      <c r="J24" s="24" t="str">
        <f>IF('Rekapitulace stavby'!AN20="","",'Rekapitulace stavby'!AN20)</f>
        <v/>
      </c>
      <c r="K24" s="31"/>
      <c r="L24" s="31"/>
      <c r="M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38</v>
      </c>
      <c r="E26" s="31"/>
      <c r="F26" s="31"/>
      <c r="G26" s="31"/>
      <c r="H26" s="31"/>
      <c r="I26" s="31"/>
      <c r="J26" s="31"/>
      <c r="K26" s="31"/>
      <c r="L26" s="31"/>
      <c r="M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9" t="s">
        <v>1</v>
      </c>
      <c r="F27" s="229"/>
      <c r="G27" s="229"/>
      <c r="H27" s="229"/>
      <c r="I27" s="94"/>
      <c r="J27" s="94"/>
      <c r="K27" s="94"/>
      <c r="L27" s="94"/>
      <c r="M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65"/>
      <c r="M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2"/>
      <c r="C30" s="31"/>
      <c r="D30" s="31"/>
      <c r="E30" s="26" t="s">
        <v>104</v>
      </c>
      <c r="F30" s="31"/>
      <c r="G30" s="31"/>
      <c r="H30" s="31"/>
      <c r="I30" s="31"/>
      <c r="J30" s="31"/>
      <c r="K30" s="97">
        <f>I96</f>
        <v>0</v>
      </c>
      <c r="L30" s="31"/>
      <c r="M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6" t="s">
        <v>105</v>
      </c>
      <c r="F31" s="31"/>
      <c r="G31" s="31"/>
      <c r="H31" s="31"/>
      <c r="I31" s="31"/>
      <c r="J31" s="31"/>
      <c r="K31" s="97">
        <f>J96</f>
        <v>0</v>
      </c>
      <c r="L31" s="31"/>
      <c r="M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39</v>
      </c>
      <c r="E32" s="31"/>
      <c r="F32" s="31"/>
      <c r="G32" s="31"/>
      <c r="H32" s="31"/>
      <c r="I32" s="31"/>
      <c r="J32" s="31"/>
      <c r="K32" s="70">
        <f>ROUND(K119, 2)</f>
        <v>0</v>
      </c>
      <c r="L32" s="31"/>
      <c r="M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65"/>
      <c r="M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41</v>
      </c>
      <c r="G34" s="31"/>
      <c r="H34" s="31"/>
      <c r="I34" s="35" t="s">
        <v>40</v>
      </c>
      <c r="J34" s="31"/>
      <c r="K34" s="35" t="s">
        <v>42</v>
      </c>
      <c r="L34" s="31"/>
      <c r="M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43</v>
      </c>
      <c r="E35" s="26" t="s">
        <v>44</v>
      </c>
      <c r="F35" s="97">
        <f>ROUND((SUM(BE119:BE224)),  2)</f>
        <v>0</v>
      </c>
      <c r="G35" s="31"/>
      <c r="H35" s="31"/>
      <c r="I35" s="100">
        <v>0.21</v>
      </c>
      <c r="J35" s="31"/>
      <c r="K35" s="97">
        <f>ROUND(((SUM(BE119:BE224))*I35),  2)</f>
        <v>0</v>
      </c>
      <c r="L35" s="31"/>
      <c r="M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45</v>
      </c>
      <c r="F36" s="97">
        <f>ROUND((SUM(BF119:BF224)),  2)</f>
        <v>0</v>
      </c>
      <c r="G36" s="31"/>
      <c r="H36" s="31"/>
      <c r="I36" s="100">
        <v>0.15</v>
      </c>
      <c r="J36" s="31"/>
      <c r="K36" s="97">
        <f>ROUND(((SUM(BF119:BF224))*I36),  2)</f>
        <v>0</v>
      </c>
      <c r="L36" s="31"/>
      <c r="M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7">
        <f>ROUND((SUM(BG119:BG224)),  2)</f>
        <v>0</v>
      </c>
      <c r="G37" s="31"/>
      <c r="H37" s="31"/>
      <c r="I37" s="100">
        <v>0.21</v>
      </c>
      <c r="J37" s="31"/>
      <c r="K37" s="97">
        <f>0</f>
        <v>0</v>
      </c>
      <c r="L37" s="31"/>
      <c r="M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47</v>
      </c>
      <c r="F38" s="97">
        <f>ROUND((SUM(BH119:BH224)),  2)</f>
        <v>0</v>
      </c>
      <c r="G38" s="31"/>
      <c r="H38" s="31"/>
      <c r="I38" s="100">
        <v>0.15</v>
      </c>
      <c r="J38" s="31"/>
      <c r="K38" s="97">
        <f>0</f>
        <v>0</v>
      </c>
      <c r="L38" s="31"/>
      <c r="M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48</v>
      </c>
      <c r="F39" s="97">
        <f>ROUND((SUM(BI119:BI224)),  2)</f>
        <v>0</v>
      </c>
      <c r="G39" s="31"/>
      <c r="H39" s="31"/>
      <c r="I39" s="100">
        <v>0</v>
      </c>
      <c r="J39" s="31"/>
      <c r="K39" s="97">
        <f>0</f>
        <v>0</v>
      </c>
      <c r="L39" s="31"/>
      <c r="M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1"/>
      <c r="D41" s="102" t="s">
        <v>49</v>
      </c>
      <c r="E41" s="59"/>
      <c r="F41" s="59"/>
      <c r="G41" s="103" t="s">
        <v>50</v>
      </c>
      <c r="H41" s="104" t="s">
        <v>51</v>
      </c>
      <c r="I41" s="59"/>
      <c r="J41" s="59"/>
      <c r="K41" s="105">
        <f>SUM(K32:K39)</f>
        <v>0</v>
      </c>
      <c r="L41" s="106"/>
      <c r="M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1"/>
      <c r="D50" s="42" t="s">
        <v>52</v>
      </c>
      <c r="E50" s="43"/>
      <c r="F50" s="43"/>
      <c r="G50" s="42" t="s">
        <v>53</v>
      </c>
      <c r="H50" s="43"/>
      <c r="I50" s="43"/>
      <c r="J50" s="43"/>
      <c r="K50" s="43"/>
      <c r="L50" s="43"/>
      <c r="M50" s="41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1"/>
      <c r="B61" s="32"/>
      <c r="C61" s="31"/>
      <c r="D61" s="44" t="s">
        <v>54</v>
      </c>
      <c r="E61" s="34"/>
      <c r="F61" s="107" t="s">
        <v>55</v>
      </c>
      <c r="G61" s="44" t="s">
        <v>54</v>
      </c>
      <c r="H61" s="34"/>
      <c r="I61" s="34"/>
      <c r="J61" s="108" t="s">
        <v>55</v>
      </c>
      <c r="K61" s="34"/>
      <c r="L61" s="34"/>
      <c r="M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1"/>
      <c r="B65" s="32"/>
      <c r="C65" s="31"/>
      <c r="D65" s="42" t="s">
        <v>56</v>
      </c>
      <c r="E65" s="45"/>
      <c r="F65" s="45"/>
      <c r="G65" s="42" t="s">
        <v>57</v>
      </c>
      <c r="H65" s="45"/>
      <c r="I65" s="45"/>
      <c r="J65" s="45"/>
      <c r="K65" s="45"/>
      <c r="L65" s="45"/>
      <c r="M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1"/>
      <c r="B76" s="32"/>
      <c r="C76" s="31"/>
      <c r="D76" s="44" t="s">
        <v>54</v>
      </c>
      <c r="E76" s="34"/>
      <c r="F76" s="107" t="s">
        <v>55</v>
      </c>
      <c r="G76" s="44" t="s">
        <v>54</v>
      </c>
      <c r="H76" s="34"/>
      <c r="I76" s="34"/>
      <c r="J76" s="108" t="s">
        <v>55</v>
      </c>
      <c r="K76" s="34"/>
      <c r="L76" s="34"/>
      <c r="M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106</v>
      </c>
      <c r="D82" s="31"/>
      <c r="E82" s="31"/>
      <c r="F82" s="31"/>
      <c r="G82" s="31"/>
      <c r="H82" s="31"/>
      <c r="I82" s="31"/>
      <c r="J82" s="31"/>
      <c r="K82" s="31"/>
      <c r="L82" s="31"/>
      <c r="M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31"/>
      <c r="M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1" t="str">
        <f>E7</f>
        <v>Oprava staničních kolejí v žst. Bohumín</v>
      </c>
      <c r="F85" s="242"/>
      <c r="G85" s="242"/>
      <c r="H85" s="242"/>
      <c r="I85" s="31"/>
      <c r="J85" s="31"/>
      <c r="K85" s="31"/>
      <c r="L85" s="31"/>
      <c r="M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102</v>
      </c>
      <c r="D86" s="31"/>
      <c r="E86" s="31"/>
      <c r="F86" s="31"/>
      <c r="G86" s="31"/>
      <c r="H86" s="31"/>
      <c r="I86" s="31"/>
      <c r="J86" s="31"/>
      <c r="K86" s="31"/>
      <c r="L86" s="31"/>
      <c r="M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2" t="str">
        <f>E9</f>
        <v>SO 02 - Oprava koleje č.94, 94a</v>
      </c>
      <c r="F87" s="243"/>
      <c r="G87" s="243"/>
      <c r="H87" s="243"/>
      <c r="I87" s="31"/>
      <c r="J87" s="31"/>
      <c r="K87" s="31"/>
      <c r="L87" s="31"/>
      <c r="M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23</v>
      </c>
      <c r="D89" s="31"/>
      <c r="E89" s="31"/>
      <c r="F89" s="24" t="str">
        <f>F12</f>
        <v>ŽST Bohumín</v>
      </c>
      <c r="G89" s="31"/>
      <c r="H89" s="31"/>
      <c r="I89" s="26" t="s">
        <v>25</v>
      </c>
      <c r="J89" s="54" t="str">
        <f>IF(J12="","",J12)</f>
        <v>12. 8. 2020</v>
      </c>
      <c r="K89" s="31"/>
      <c r="L89" s="31"/>
      <c r="M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27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35</v>
      </c>
      <c r="J91" s="29" t="str">
        <f>E21</f>
        <v xml:space="preserve"> </v>
      </c>
      <c r="K91" s="31"/>
      <c r="L91" s="31"/>
      <c r="M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1"/>
      <c r="E92" s="31"/>
      <c r="F92" s="24" t="str">
        <f>IF(E18="","",E18)</f>
        <v>Vyplň údaj</v>
      </c>
      <c r="G92" s="31"/>
      <c r="H92" s="31"/>
      <c r="I92" s="26" t="s">
        <v>37</v>
      </c>
      <c r="J92" s="29" t="str">
        <f>E24</f>
        <v xml:space="preserve"> </v>
      </c>
      <c r="K92" s="31"/>
      <c r="L92" s="31"/>
      <c r="M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107</v>
      </c>
      <c r="D94" s="101"/>
      <c r="E94" s="101"/>
      <c r="F94" s="101"/>
      <c r="G94" s="101"/>
      <c r="H94" s="101"/>
      <c r="I94" s="110" t="s">
        <v>108</v>
      </c>
      <c r="J94" s="110" t="s">
        <v>109</v>
      </c>
      <c r="K94" s="110" t="s">
        <v>110</v>
      </c>
      <c r="L94" s="101"/>
      <c r="M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111</v>
      </c>
      <c r="D96" s="31"/>
      <c r="E96" s="31"/>
      <c r="F96" s="31"/>
      <c r="G96" s="31"/>
      <c r="H96" s="31"/>
      <c r="I96" s="70">
        <f t="shared" ref="I96:J98" si="0">Q119</f>
        <v>0</v>
      </c>
      <c r="J96" s="70">
        <f t="shared" si="0"/>
        <v>0</v>
      </c>
      <c r="K96" s="70">
        <f>K119</f>
        <v>0</v>
      </c>
      <c r="L96" s="31"/>
      <c r="M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112</v>
      </c>
    </row>
    <row r="97" spans="1:31" s="9" customFormat="1" ht="24.95" customHeight="1">
      <c r="B97" s="112"/>
      <c r="D97" s="113" t="s">
        <v>113</v>
      </c>
      <c r="E97" s="114"/>
      <c r="F97" s="114"/>
      <c r="G97" s="114"/>
      <c r="H97" s="114"/>
      <c r="I97" s="115">
        <f t="shared" si="0"/>
        <v>0</v>
      </c>
      <c r="J97" s="115">
        <f t="shared" si="0"/>
        <v>0</v>
      </c>
      <c r="K97" s="115">
        <f>K120</f>
        <v>0</v>
      </c>
      <c r="M97" s="112"/>
    </row>
    <row r="98" spans="1:31" s="10" customFormat="1" ht="19.899999999999999" customHeight="1">
      <c r="B98" s="116"/>
      <c r="D98" s="117" t="s">
        <v>114</v>
      </c>
      <c r="E98" s="118"/>
      <c r="F98" s="118"/>
      <c r="G98" s="118"/>
      <c r="H98" s="118"/>
      <c r="I98" s="119">
        <f t="shared" si="0"/>
        <v>0</v>
      </c>
      <c r="J98" s="119">
        <f t="shared" si="0"/>
        <v>0</v>
      </c>
      <c r="K98" s="119">
        <f>K121</f>
        <v>0</v>
      </c>
      <c r="M98" s="116"/>
    </row>
    <row r="99" spans="1:31" s="9" customFormat="1" ht="24.95" customHeight="1">
      <c r="B99" s="112"/>
      <c r="D99" s="113" t="s">
        <v>115</v>
      </c>
      <c r="E99" s="114"/>
      <c r="F99" s="114"/>
      <c r="G99" s="114"/>
      <c r="H99" s="114"/>
      <c r="I99" s="115">
        <f>Q184</f>
        <v>0</v>
      </c>
      <c r="J99" s="115">
        <f>R184</f>
        <v>0</v>
      </c>
      <c r="K99" s="115">
        <f>K184</f>
        <v>0</v>
      </c>
      <c r="M99" s="112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116</v>
      </c>
      <c r="D106" s="31"/>
      <c r="E106" s="31"/>
      <c r="F106" s="31"/>
      <c r="G106" s="31"/>
      <c r="H106" s="31"/>
      <c r="I106" s="31"/>
      <c r="J106" s="31"/>
      <c r="K106" s="31"/>
      <c r="L106" s="31"/>
      <c r="M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17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41" t="str">
        <f>E7</f>
        <v>Oprava staničních kolejí v žst. Bohumín</v>
      </c>
      <c r="F109" s="242"/>
      <c r="G109" s="242"/>
      <c r="H109" s="242"/>
      <c r="I109" s="31"/>
      <c r="J109" s="31"/>
      <c r="K109" s="31"/>
      <c r="L109" s="31"/>
      <c r="M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102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02" t="str">
        <f>E9</f>
        <v>SO 02 - Oprava koleje č.94, 94a</v>
      </c>
      <c r="F111" s="243"/>
      <c r="G111" s="243"/>
      <c r="H111" s="243"/>
      <c r="I111" s="31"/>
      <c r="J111" s="31"/>
      <c r="K111" s="31"/>
      <c r="L111" s="31"/>
      <c r="M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23</v>
      </c>
      <c r="D113" s="31"/>
      <c r="E113" s="31"/>
      <c r="F113" s="24" t="str">
        <f>F12</f>
        <v>ŽST Bohumín</v>
      </c>
      <c r="G113" s="31"/>
      <c r="H113" s="31"/>
      <c r="I113" s="26" t="s">
        <v>25</v>
      </c>
      <c r="J113" s="54" t="str">
        <f>IF(J12="","",J12)</f>
        <v>12. 8. 2020</v>
      </c>
      <c r="K113" s="31"/>
      <c r="L113" s="31"/>
      <c r="M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27</v>
      </c>
      <c r="D115" s="31"/>
      <c r="E115" s="31"/>
      <c r="F115" s="24" t="str">
        <f>E15</f>
        <v>Správa železnic s.o.,OŘ Ostrava,ST Ostrava</v>
      </c>
      <c r="G115" s="31"/>
      <c r="H115" s="31"/>
      <c r="I115" s="26" t="s">
        <v>35</v>
      </c>
      <c r="J115" s="29" t="str">
        <f>E21</f>
        <v xml:space="preserve"> </v>
      </c>
      <c r="K115" s="31"/>
      <c r="L115" s="31"/>
      <c r="M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33</v>
      </c>
      <c r="D116" s="31"/>
      <c r="E116" s="31"/>
      <c r="F116" s="24" t="str">
        <f>IF(E18="","",E18)</f>
        <v>Vyplň údaj</v>
      </c>
      <c r="G116" s="31"/>
      <c r="H116" s="31"/>
      <c r="I116" s="26" t="s">
        <v>37</v>
      </c>
      <c r="J116" s="29" t="str">
        <f>E24</f>
        <v xml:space="preserve"> </v>
      </c>
      <c r="K116" s="31"/>
      <c r="L116" s="31"/>
      <c r="M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20"/>
      <c r="B118" s="121"/>
      <c r="C118" s="122" t="s">
        <v>117</v>
      </c>
      <c r="D118" s="123" t="s">
        <v>64</v>
      </c>
      <c r="E118" s="123" t="s">
        <v>60</v>
      </c>
      <c r="F118" s="123" t="s">
        <v>61</v>
      </c>
      <c r="G118" s="123" t="s">
        <v>118</v>
      </c>
      <c r="H118" s="123" t="s">
        <v>119</v>
      </c>
      <c r="I118" s="123" t="s">
        <v>120</v>
      </c>
      <c r="J118" s="123" t="s">
        <v>121</v>
      </c>
      <c r="K118" s="123" t="s">
        <v>110</v>
      </c>
      <c r="L118" s="124" t="s">
        <v>122</v>
      </c>
      <c r="M118" s="125"/>
      <c r="N118" s="61" t="s">
        <v>1</v>
      </c>
      <c r="O118" s="62" t="s">
        <v>43</v>
      </c>
      <c r="P118" s="62" t="s">
        <v>123</v>
      </c>
      <c r="Q118" s="62" t="s">
        <v>124</v>
      </c>
      <c r="R118" s="62" t="s">
        <v>125</v>
      </c>
      <c r="S118" s="62" t="s">
        <v>126</v>
      </c>
      <c r="T118" s="62" t="s">
        <v>127</v>
      </c>
      <c r="U118" s="62" t="s">
        <v>128</v>
      </c>
      <c r="V118" s="62" t="s">
        <v>129</v>
      </c>
      <c r="W118" s="62" t="s">
        <v>130</v>
      </c>
      <c r="X118" s="63" t="s">
        <v>131</v>
      </c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1"/>
      <c r="B119" s="32"/>
      <c r="C119" s="68" t="s">
        <v>132</v>
      </c>
      <c r="D119" s="31"/>
      <c r="E119" s="31"/>
      <c r="F119" s="31"/>
      <c r="G119" s="31"/>
      <c r="H119" s="31"/>
      <c r="I119" s="31"/>
      <c r="J119" s="31"/>
      <c r="K119" s="126">
        <f>BK119</f>
        <v>0</v>
      </c>
      <c r="L119" s="31"/>
      <c r="M119" s="32"/>
      <c r="N119" s="64"/>
      <c r="O119" s="55"/>
      <c r="P119" s="65"/>
      <c r="Q119" s="127">
        <f>Q120+Q184</f>
        <v>0</v>
      </c>
      <c r="R119" s="127">
        <f>R120+R184</f>
        <v>0</v>
      </c>
      <c r="S119" s="65"/>
      <c r="T119" s="128">
        <f>T120+T184</f>
        <v>0</v>
      </c>
      <c r="U119" s="65"/>
      <c r="V119" s="128">
        <f>V120+V184</f>
        <v>2872.4131199999993</v>
      </c>
      <c r="W119" s="65"/>
      <c r="X119" s="129">
        <f>X120+X184</f>
        <v>20.808</v>
      </c>
      <c r="Y119" s="31"/>
      <c r="Z119" s="31"/>
      <c r="AA119" s="31"/>
      <c r="AB119" s="31"/>
      <c r="AC119" s="31"/>
      <c r="AD119" s="31"/>
      <c r="AE119" s="31"/>
      <c r="AT119" s="16" t="s">
        <v>80</v>
      </c>
      <c r="AU119" s="16" t="s">
        <v>112</v>
      </c>
      <c r="BK119" s="130">
        <f>BK120+BK184</f>
        <v>0</v>
      </c>
    </row>
    <row r="120" spans="1:65" s="12" customFormat="1" ht="25.9" customHeight="1">
      <c r="B120" s="131"/>
      <c r="D120" s="132" t="s">
        <v>80</v>
      </c>
      <c r="E120" s="133" t="s">
        <v>133</v>
      </c>
      <c r="F120" s="133" t="s">
        <v>134</v>
      </c>
      <c r="I120" s="134"/>
      <c r="J120" s="134"/>
      <c r="K120" s="135">
        <f>BK120</f>
        <v>0</v>
      </c>
      <c r="M120" s="131"/>
      <c r="N120" s="136"/>
      <c r="O120" s="137"/>
      <c r="P120" s="137"/>
      <c r="Q120" s="138">
        <f>Q121</f>
        <v>0</v>
      </c>
      <c r="R120" s="138">
        <f>R121</f>
        <v>0</v>
      </c>
      <c r="S120" s="137"/>
      <c r="T120" s="139">
        <f>T121</f>
        <v>0</v>
      </c>
      <c r="U120" s="137"/>
      <c r="V120" s="139">
        <f>V121</f>
        <v>2872.4131199999993</v>
      </c>
      <c r="W120" s="137"/>
      <c r="X120" s="140">
        <f>X121</f>
        <v>20.808</v>
      </c>
      <c r="AR120" s="132" t="s">
        <v>89</v>
      </c>
      <c r="AT120" s="141" t="s">
        <v>80</v>
      </c>
      <c r="AU120" s="141" t="s">
        <v>81</v>
      </c>
      <c r="AY120" s="132" t="s">
        <v>135</v>
      </c>
      <c r="BK120" s="142">
        <f>BK121</f>
        <v>0</v>
      </c>
    </row>
    <row r="121" spans="1:65" s="12" customFormat="1" ht="22.9" customHeight="1">
      <c r="B121" s="131"/>
      <c r="D121" s="132" t="s">
        <v>80</v>
      </c>
      <c r="E121" s="143" t="s">
        <v>136</v>
      </c>
      <c r="F121" s="143" t="s">
        <v>137</v>
      </c>
      <c r="I121" s="134"/>
      <c r="J121" s="134"/>
      <c r="K121" s="144">
        <f>BK121</f>
        <v>0</v>
      </c>
      <c r="M121" s="131"/>
      <c r="N121" s="136"/>
      <c r="O121" s="137"/>
      <c r="P121" s="137"/>
      <c r="Q121" s="138">
        <f>SUM(Q122:Q183)</f>
        <v>0</v>
      </c>
      <c r="R121" s="138">
        <f>SUM(R122:R183)</f>
        <v>0</v>
      </c>
      <c r="S121" s="137"/>
      <c r="T121" s="139">
        <f>SUM(T122:T183)</f>
        <v>0</v>
      </c>
      <c r="U121" s="137"/>
      <c r="V121" s="139">
        <f>SUM(V122:V183)</f>
        <v>2872.4131199999993</v>
      </c>
      <c r="W121" s="137"/>
      <c r="X121" s="140">
        <f>SUM(X122:X183)</f>
        <v>20.808</v>
      </c>
      <c r="AR121" s="132" t="s">
        <v>89</v>
      </c>
      <c r="AT121" s="141" t="s">
        <v>80</v>
      </c>
      <c r="AU121" s="141" t="s">
        <v>89</v>
      </c>
      <c r="AY121" s="132" t="s">
        <v>135</v>
      </c>
      <c r="BK121" s="142">
        <f>SUM(BK122:BK183)</f>
        <v>0</v>
      </c>
    </row>
    <row r="122" spans="1:65" s="2" customFormat="1" ht="24.2" customHeight="1">
      <c r="A122" s="31"/>
      <c r="B122" s="145"/>
      <c r="C122" s="146" t="s">
        <v>89</v>
      </c>
      <c r="D122" s="146" t="s">
        <v>138</v>
      </c>
      <c r="E122" s="147" t="s">
        <v>139</v>
      </c>
      <c r="F122" s="148" t="s">
        <v>140</v>
      </c>
      <c r="G122" s="149" t="s">
        <v>141</v>
      </c>
      <c r="H122" s="150">
        <v>1000</v>
      </c>
      <c r="I122" s="151"/>
      <c r="J122" s="151"/>
      <c r="K122" s="152">
        <f>ROUND(P122*H122,2)</f>
        <v>0</v>
      </c>
      <c r="L122" s="148" t="s">
        <v>142</v>
      </c>
      <c r="M122" s="32"/>
      <c r="N122" s="153" t="s">
        <v>1</v>
      </c>
      <c r="O122" s="154" t="s">
        <v>44</v>
      </c>
      <c r="P122" s="155">
        <f>I122+J122</f>
        <v>0</v>
      </c>
      <c r="Q122" s="155">
        <f>ROUND(I122*H122,2)</f>
        <v>0</v>
      </c>
      <c r="R122" s="155">
        <f>ROUND(J122*H122,2)</f>
        <v>0</v>
      </c>
      <c r="S122" s="57"/>
      <c r="T122" s="156">
        <f>S122*H122</f>
        <v>0</v>
      </c>
      <c r="U122" s="156">
        <v>0</v>
      </c>
      <c r="V122" s="156">
        <f>U122*H122</f>
        <v>0</v>
      </c>
      <c r="W122" s="156">
        <v>0</v>
      </c>
      <c r="X122" s="157">
        <f>W122*H122</f>
        <v>0</v>
      </c>
      <c r="Y122" s="31"/>
      <c r="Z122" s="31"/>
      <c r="AA122" s="31"/>
      <c r="AB122" s="31"/>
      <c r="AC122" s="31"/>
      <c r="AD122" s="31"/>
      <c r="AE122" s="31"/>
      <c r="AR122" s="158" t="s">
        <v>143</v>
      </c>
      <c r="AT122" s="158" t="s">
        <v>138</v>
      </c>
      <c r="AU122" s="158" t="s">
        <v>91</v>
      </c>
      <c r="AY122" s="16" t="s">
        <v>135</v>
      </c>
      <c r="BE122" s="159">
        <f>IF(O122="základní",K122,0)</f>
        <v>0</v>
      </c>
      <c r="BF122" s="159">
        <f>IF(O122="snížená",K122,0)</f>
        <v>0</v>
      </c>
      <c r="BG122" s="159">
        <f>IF(O122="zákl. přenesená",K122,0)</f>
        <v>0</v>
      </c>
      <c r="BH122" s="159">
        <f>IF(O122="sníž. přenesená",K122,0)</f>
        <v>0</v>
      </c>
      <c r="BI122" s="159">
        <f>IF(O122="nulová",K122,0)</f>
        <v>0</v>
      </c>
      <c r="BJ122" s="16" t="s">
        <v>89</v>
      </c>
      <c r="BK122" s="159">
        <f>ROUND(P122*H122,2)</f>
        <v>0</v>
      </c>
      <c r="BL122" s="16" t="s">
        <v>143</v>
      </c>
      <c r="BM122" s="158" t="s">
        <v>404</v>
      </c>
    </row>
    <row r="123" spans="1:65" s="2" customFormat="1" ht="24.2" customHeight="1">
      <c r="A123" s="31"/>
      <c r="B123" s="145"/>
      <c r="C123" s="146" t="s">
        <v>91</v>
      </c>
      <c r="D123" s="146" t="s">
        <v>138</v>
      </c>
      <c r="E123" s="147" t="s">
        <v>145</v>
      </c>
      <c r="F123" s="148" t="s">
        <v>146</v>
      </c>
      <c r="G123" s="149" t="s">
        <v>141</v>
      </c>
      <c r="H123" s="150">
        <v>1086</v>
      </c>
      <c r="I123" s="151"/>
      <c r="J123" s="151"/>
      <c r="K123" s="152">
        <f>ROUND(P123*H123,2)</f>
        <v>0</v>
      </c>
      <c r="L123" s="148" t="s">
        <v>142</v>
      </c>
      <c r="M123" s="32"/>
      <c r="N123" s="153" t="s">
        <v>1</v>
      </c>
      <c r="O123" s="154" t="s">
        <v>44</v>
      </c>
      <c r="P123" s="155">
        <f>I123+J123</f>
        <v>0</v>
      </c>
      <c r="Q123" s="155">
        <f>ROUND(I123*H123,2)</f>
        <v>0</v>
      </c>
      <c r="R123" s="155">
        <f>ROUND(J123*H123,2)</f>
        <v>0</v>
      </c>
      <c r="S123" s="57"/>
      <c r="T123" s="156">
        <f>S123*H123</f>
        <v>0</v>
      </c>
      <c r="U123" s="156">
        <v>0</v>
      </c>
      <c r="V123" s="156">
        <f>U123*H123</f>
        <v>0</v>
      </c>
      <c r="W123" s="156">
        <v>0</v>
      </c>
      <c r="X123" s="157">
        <f>W123*H123</f>
        <v>0</v>
      </c>
      <c r="Y123" s="31"/>
      <c r="Z123" s="31"/>
      <c r="AA123" s="31"/>
      <c r="AB123" s="31"/>
      <c r="AC123" s="31"/>
      <c r="AD123" s="31"/>
      <c r="AE123" s="31"/>
      <c r="AR123" s="158" t="s">
        <v>143</v>
      </c>
      <c r="AT123" s="158" t="s">
        <v>138</v>
      </c>
      <c r="AU123" s="158" t="s">
        <v>91</v>
      </c>
      <c r="AY123" s="16" t="s">
        <v>135</v>
      </c>
      <c r="BE123" s="159">
        <f>IF(O123="základní",K123,0)</f>
        <v>0</v>
      </c>
      <c r="BF123" s="159">
        <f>IF(O123="snížená",K123,0)</f>
        <v>0</v>
      </c>
      <c r="BG123" s="159">
        <f>IF(O123="zákl. přenesená",K123,0)</f>
        <v>0</v>
      </c>
      <c r="BH123" s="159">
        <f>IF(O123="sníž. přenesená",K123,0)</f>
        <v>0</v>
      </c>
      <c r="BI123" s="159">
        <f>IF(O123="nulová",K123,0)</f>
        <v>0</v>
      </c>
      <c r="BJ123" s="16" t="s">
        <v>89</v>
      </c>
      <c r="BK123" s="159">
        <f>ROUND(P123*H123,2)</f>
        <v>0</v>
      </c>
      <c r="BL123" s="16" t="s">
        <v>143</v>
      </c>
      <c r="BM123" s="158" t="s">
        <v>405</v>
      </c>
    </row>
    <row r="124" spans="1:65" s="13" customFormat="1" ht="11.25">
      <c r="B124" s="160"/>
      <c r="D124" s="161" t="s">
        <v>148</v>
      </c>
      <c r="E124" s="162" t="s">
        <v>1</v>
      </c>
      <c r="F124" s="163" t="s">
        <v>406</v>
      </c>
      <c r="H124" s="164">
        <v>1086</v>
      </c>
      <c r="I124" s="165"/>
      <c r="J124" s="165"/>
      <c r="M124" s="160"/>
      <c r="N124" s="166"/>
      <c r="O124" s="167"/>
      <c r="P124" s="167"/>
      <c r="Q124" s="167"/>
      <c r="R124" s="167"/>
      <c r="S124" s="167"/>
      <c r="T124" s="167"/>
      <c r="U124" s="167"/>
      <c r="V124" s="167"/>
      <c r="W124" s="167"/>
      <c r="X124" s="168"/>
      <c r="AT124" s="162" t="s">
        <v>148</v>
      </c>
      <c r="AU124" s="162" t="s">
        <v>91</v>
      </c>
      <c r="AV124" s="13" t="s">
        <v>91</v>
      </c>
      <c r="AW124" s="13" t="s">
        <v>4</v>
      </c>
      <c r="AX124" s="13" t="s">
        <v>89</v>
      </c>
      <c r="AY124" s="162" t="s">
        <v>135</v>
      </c>
    </row>
    <row r="125" spans="1:65" s="2" customFormat="1" ht="24.2" customHeight="1">
      <c r="A125" s="31"/>
      <c r="B125" s="145"/>
      <c r="C125" s="146" t="s">
        <v>150</v>
      </c>
      <c r="D125" s="146" t="s">
        <v>138</v>
      </c>
      <c r="E125" s="147" t="s">
        <v>151</v>
      </c>
      <c r="F125" s="148" t="s">
        <v>152</v>
      </c>
      <c r="G125" s="149" t="s">
        <v>153</v>
      </c>
      <c r="H125" s="150">
        <v>150</v>
      </c>
      <c r="I125" s="151"/>
      <c r="J125" s="151"/>
      <c r="K125" s="152">
        <f>ROUND(P125*H125,2)</f>
        <v>0</v>
      </c>
      <c r="L125" s="148" t="s">
        <v>142</v>
      </c>
      <c r="M125" s="32"/>
      <c r="N125" s="153" t="s">
        <v>1</v>
      </c>
      <c r="O125" s="154" t="s">
        <v>44</v>
      </c>
      <c r="P125" s="155">
        <f>I125+J125</f>
        <v>0</v>
      </c>
      <c r="Q125" s="155">
        <f>ROUND(I125*H125,2)</f>
        <v>0</v>
      </c>
      <c r="R125" s="155">
        <f>ROUND(J125*H125,2)</f>
        <v>0</v>
      </c>
      <c r="S125" s="57"/>
      <c r="T125" s="156">
        <f>S125*H125</f>
        <v>0</v>
      </c>
      <c r="U125" s="156">
        <v>1.7</v>
      </c>
      <c r="V125" s="156">
        <f>U125*H125</f>
        <v>255</v>
      </c>
      <c r="W125" s="156">
        <v>0</v>
      </c>
      <c r="X125" s="157">
        <f>W125*H125</f>
        <v>0</v>
      </c>
      <c r="Y125" s="31"/>
      <c r="Z125" s="31"/>
      <c r="AA125" s="31"/>
      <c r="AB125" s="31"/>
      <c r="AC125" s="31"/>
      <c r="AD125" s="31"/>
      <c r="AE125" s="31"/>
      <c r="AR125" s="158" t="s">
        <v>143</v>
      </c>
      <c r="AT125" s="158" t="s">
        <v>138</v>
      </c>
      <c r="AU125" s="158" t="s">
        <v>91</v>
      </c>
      <c r="AY125" s="16" t="s">
        <v>135</v>
      </c>
      <c r="BE125" s="159">
        <f>IF(O125="základní",K125,0)</f>
        <v>0</v>
      </c>
      <c r="BF125" s="159">
        <f>IF(O125="snížená",K125,0)</f>
        <v>0</v>
      </c>
      <c r="BG125" s="159">
        <f>IF(O125="zákl. přenesená",K125,0)</f>
        <v>0</v>
      </c>
      <c r="BH125" s="159">
        <f>IF(O125="sníž. přenesená",K125,0)</f>
        <v>0</v>
      </c>
      <c r="BI125" s="159">
        <f>IF(O125="nulová",K125,0)</f>
        <v>0</v>
      </c>
      <c r="BJ125" s="16" t="s">
        <v>89</v>
      </c>
      <c r="BK125" s="159">
        <f>ROUND(P125*H125,2)</f>
        <v>0</v>
      </c>
      <c r="BL125" s="16" t="s">
        <v>143</v>
      </c>
      <c r="BM125" s="158" t="s">
        <v>407</v>
      </c>
    </row>
    <row r="126" spans="1:65" s="2" customFormat="1" ht="24.2" customHeight="1">
      <c r="A126" s="31"/>
      <c r="B126" s="145"/>
      <c r="C126" s="146" t="s">
        <v>143</v>
      </c>
      <c r="D126" s="146" t="s">
        <v>138</v>
      </c>
      <c r="E126" s="147" t="s">
        <v>155</v>
      </c>
      <c r="F126" s="148" t="s">
        <v>156</v>
      </c>
      <c r="G126" s="149" t="s">
        <v>157</v>
      </c>
      <c r="H126" s="150">
        <v>0.90500000000000003</v>
      </c>
      <c r="I126" s="151"/>
      <c r="J126" s="151"/>
      <c r="K126" s="152">
        <f>ROUND(P126*H126,2)</f>
        <v>0</v>
      </c>
      <c r="L126" s="148" t="s">
        <v>142</v>
      </c>
      <c r="M126" s="32"/>
      <c r="N126" s="153" t="s">
        <v>1</v>
      </c>
      <c r="O126" s="154" t="s">
        <v>44</v>
      </c>
      <c r="P126" s="155">
        <f>I126+J126</f>
        <v>0</v>
      </c>
      <c r="Q126" s="155">
        <f>ROUND(I126*H126,2)</f>
        <v>0</v>
      </c>
      <c r="R126" s="155">
        <f>ROUND(J126*H126,2)</f>
        <v>0</v>
      </c>
      <c r="S126" s="57"/>
      <c r="T126" s="156">
        <f>S126*H126</f>
        <v>0</v>
      </c>
      <c r="U126" s="156">
        <v>0</v>
      </c>
      <c r="V126" s="156">
        <f>U126*H126</f>
        <v>0</v>
      </c>
      <c r="W126" s="156">
        <v>0</v>
      </c>
      <c r="X126" s="157">
        <f>W126*H126</f>
        <v>0</v>
      </c>
      <c r="Y126" s="31"/>
      <c r="Z126" s="31"/>
      <c r="AA126" s="31"/>
      <c r="AB126" s="31"/>
      <c r="AC126" s="31"/>
      <c r="AD126" s="31"/>
      <c r="AE126" s="31"/>
      <c r="AR126" s="158" t="s">
        <v>143</v>
      </c>
      <c r="AT126" s="158" t="s">
        <v>138</v>
      </c>
      <c r="AU126" s="158" t="s">
        <v>91</v>
      </c>
      <c r="AY126" s="16" t="s">
        <v>135</v>
      </c>
      <c r="BE126" s="159">
        <f>IF(O126="základní",K126,0)</f>
        <v>0</v>
      </c>
      <c r="BF126" s="159">
        <f>IF(O126="snížená",K126,0)</f>
        <v>0</v>
      </c>
      <c r="BG126" s="159">
        <f>IF(O126="zákl. přenesená",K126,0)</f>
        <v>0</v>
      </c>
      <c r="BH126" s="159">
        <f>IF(O126="sníž. přenesená",K126,0)</f>
        <v>0</v>
      </c>
      <c r="BI126" s="159">
        <f>IF(O126="nulová",K126,0)</f>
        <v>0</v>
      </c>
      <c r="BJ126" s="16" t="s">
        <v>89</v>
      </c>
      <c r="BK126" s="159">
        <f>ROUND(P126*H126,2)</f>
        <v>0</v>
      </c>
      <c r="BL126" s="16" t="s">
        <v>143</v>
      </c>
      <c r="BM126" s="158" t="s">
        <v>408</v>
      </c>
    </row>
    <row r="127" spans="1:65" s="2" customFormat="1" ht="24.2" customHeight="1">
      <c r="A127" s="31"/>
      <c r="B127" s="145"/>
      <c r="C127" s="146" t="s">
        <v>136</v>
      </c>
      <c r="D127" s="146" t="s">
        <v>138</v>
      </c>
      <c r="E127" s="147" t="s">
        <v>159</v>
      </c>
      <c r="F127" s="148" t="s">
        <v>160</v>
      </c>
      <c r="G127" s="149" t="s">
        <v>153</v>
      </c>
      <c r="H127" s="150">
        <v>1152</v>
      </c>
      <c r="I127" s="151"/>
      <c r="J127" s="151"/>
      <c r="K127" s="152">
        <f>ROUND(P127*H127,2)</f>
        <v>0</v>
      </c>
      <c r="L127" s="148" t="s">
        <v>142</v>
      </c>
      <c r="M127" s="32"/>
      <c r="N127" s="153" t="s">
        <v>1</v>
      </c>
      <c r="O127" s="154" t="s">
        <v>44</v>
      </c>
      <c r="P127" s="155">
        <f>I127+J127</f>
        <v>0</v>
      </c>
      <c r="Q127" s="155">
        <f>ROUND(I127*H127,2)</f>
        <v>0</v>
      </c>
      <c r="R127" s="155">
        <f>ROUND(J127*H127,2)</f>
        <v>0</v>
      </c>
      <c r="S127" s="57"/>
      <c r="T127" s="156">
        <f>S127*H127</f>
        <v>0</v>
      </c>
      <c r="U127" s="156">
        <v>1.8</v>
      </c>
      <c r="V127" s="156">
        <f>U127*H127</f>
        <v>2073.6</v>
      </c>
      <c r="W127" s="156">
        <v>0</v>
      </c>
      <c r="X127" s="157">
        <f>W127*H127</f>
        <v>0</v>
      </c>
      <c r="Y127" s="31"/>
      <c r="Z127" s="31"/>
      <c r="AA127" s="31"/>
      <c r="AB127" s="31"/>
      <c r="AC127" s="31"/>
      <c r="AD127" s="31"/>
      <c r="AE127" s="31"/>
      <c r="AR127" s="158" t="s">
        <v>143</v>
      </c>
      <c r="AT127" s="158" t="s">
        <v>138</v>
      </c>
      <c r="AU127" s="158" t="s">
        <v>91</v>
      </c>
      <c r="AY127" s="16" t="s">
        <v>135</v>
      </c>
      <c r="BE127" s="159">
        <f>IF(O127="základní",K127,0)</f>
        <v>0</v>
      </c>
      <c r="BF127" s="159">
        <f>IF(O127="snížená",K127,0)</f>
        <v>0</v>
      </c>
      <c r="BG127" s="159">
        <f>IF(O127="zákl. přenesená",K127,0)</f>
        <v>0</v>
      </c>
      <c r="BH127" s="159">
        <f>IF(O127="sníž. přenesená",K127,0)</f>
        <v>0</v>
      </c>
      <c r="BI127" s="159">
        <f>IF(O127="nulová",K127,0)</f>
        <v>0</v>
      </c>
      <c r="BJ127" s="16" t="s">
        <v>89</v>
      </c>
      <c r="BK127" s="159">
        <f>ROUND(P127*H127,2)</f>
        <v>0</v>
      </c>
      <c r="BL127" s="16" t="s">
        <v>143</v>
      </c>
      <c r="BM127" s="158" t="s">
        <v>409</v>
      </c>
    </row>
    <row r="128" spans="1:65" s="13" customFormat="1" ht="11.25">
      <c r="B128" s="160"/>
      <c r="D128" s="161" t="s">
        <v>148</v>
      </c>
      <c r="E128" s="162" t="s">
        <v>1</v>
      </c>
      <c r="F128" s="163" t="s">
        <v>410</v>
      </c>
      <c r="H128" s="164">
        <v>192</v>
      </c>
      <c r="I128" s="165"/>
      <c r="J128" s="165"/>
      <c r="M128" s="160"/>
      <c r="N128" s="166"/>
      <c r="O128" s="167"/>
      <c r="P128" s="167"/>
      <c r="Q128" s="167"/>
      <c r="R128" s="167"/>
      <c r="S128" s="167"/>
      <c r="T128" s="167"/>
      <c r="U128" s="167"/>
      <c r="V128" s="167"/>
      <c r="W128" s="167"/>
      <c r="X128" s="168"/>
      <c r="AT128" s="162" t="s">
        <v>148</v>
      </c>
      <c r="AU128" s="162" t="s">
        <v>91</v>
      </c>
      <c r="AV128" s="13" t="s">
        <v>91</v>
      </c>
      <c r="AW128" s="13" t="s">
        <v>4</v>
      </c>
      <c r="AX128" s="13" t="s">
        <v>81</v>
      </c>
      <c r="AY128" s="162" t="s">
        <v>135</v>
      </c>
    </row>
    <row r="129" spans="1:65" s="13" customFormat="1" ht="11.25">
      <c r="B129" s="160"/>
      <c r="D129" s="161" t="s">
        <v>148</v>
      </c>
      <c r="E129" s="162" t="s">
        <v>1</v>
      </c>
      <c r="F129" s="163" t="s">
        <v>411</v>
      </c>
      <c r="H129" s="164">
        <v>760</v>
      </c>
      <c r="I129" s="165"/>
      <c r="J129" s="165"/>
      <c r="M129" s="160"/>
      <c r="N129" s="166"/>
      <c r="O129" s="167"/>
      <c r="P129" s="167"/>
      <c r="Q129" s="167"/>
      <c r="R129" s="167"/>
      <c r="S129" s="167"/>
      <c r="T129" s="167"/>
      <c r="U129" s="167"/>
      <c r="V129" s="167"/>
      <c r="W129" s="167"/>
      <c r="X129" s="168"/>
      <c r="AT129" s="162" t="s">
        <v>148</v>
      </c>
      <c r="AU129" s="162" t="s">
        <v>91</v>
      </c>
      <c r="AV129" s="13" t="s">
        <v>91</v>
      </c>
      <c r="AW129" s="13" t="s">
        <v>4</v>
      </c>
      <c r="AX129" s="13" t="s">
        <v>81</v>
      </c>
      <c r="AY129" s="162" t="s">
        <v>135</v>
      </c>
    </row>
    <row r="130" spans="1:65" s="13" customFormat="1" ht="11.25">
      <c r="B130" s="160"/>
      <c r="D130" s="161" t="s">
        <v>148</v>
      </c>
      <c r="E130" s="162" t="s">
        <v>1</v>
      </c>
      <c r="F130" s="163" t="s">
        <v>163</v>
      </c>
      <c r="H130" s="164">
        <v>200</v>
      </c>
      <c r="I130" s="165"/>
      <c r="J130" s="165"/>
      <c r="M130" s="160"/>
      <c r="N130" s="166"/>
      <c r="O130" s="167"/>
      <c r="P130" s="167"/>
      <c r="Q130" s="167"/>
      <c r="R130" s="167"/>
      <c r="S130" s="167"/>
      <c r="T130" s="167"/>
      <c r="U130" s="167"/>
      <c r="V130" s="167"/>
      <c r="W130" s="167"/>
      <c r="X130" s="168"/>
      <c r="AT130" s="162" t="s">
        <v>148</v>
      </c>
      <c r="AU130" s="162" t="s">
        <v>91</v>
      </c>
      <c r="AV130" s="13" t="s">
        <v>91</v>
      </c>
      <c r="AW130" s="13" t="s">
        <v>4</v>
      </c>
      <c r="AX130" s="13" t="s">
        <v>81</v>
      </c>
      <c r="AY130" s="162" t="s">
        <v>135</v>
      </c>
    </row>
    <row r="131" spans="1:65" s="14" customFormat="1" ht="11.25">
      <c r="B131" s="169"/>
      <c r="D131" s="161" t="s">
        <v>148</v>
      </c>
      <c r="E131" s="170" t="s">
        <v>1</v>
      </c>
      <c r="F131" s="171" t="s">
        <v>164</v>
      </c>
      <c r="H131" s="172">
        <v>1152</v>
      </c>
      <c r="I131" s="173"/>
      <c r="J131" s="173"/>
      <c r="M131" s="169"/>
      <c r="N131" s="174"/>
      <c r="O131" s="175"/>
      <c r="P131" s="175"/>
      <c r="Q131" s="175"/>
      <c r="R131" s="175"/>
      <c r="S131" s="175"/>
      <c r="T131" s="175"/>
      <c r="U131" s="175"/>
      <c r="V131" s="175"/>
      <c r="W131" s="175"/>
      <c r="X131" s="176"/>
      <c r="AT131" s="170" t="s">
        <v>148</v>
      </c>
      <c r="AU131" s="170" t="s">
        <v>91</v>
      </c>
      <c r="AV131" s="14" t="s">
        <v>143</v>
      </c>
      <c r="AW131" s="14" t="s">
        <v>4</v>
      </c>
      <c r="AX131" s="14" t="s">
        <v>89</v>
      </c>
      <c r="AY131" s="170" t="s">
        <v>135</v>
      </c>
    </row>
    <row r="132" spans="1:65" s="2" customFormat="1" ht="24.2" customHeight="1">
      <c r="A132" s="31"/>
      <c r="B132" s="145"/>
      <c r="C132" s="146" t="s">
        <v>165</v>
      </c>
      <c r="D132" s="146" t="s">
        <v>138</v>
      </c>
      <c r="E132" s="147" t="s">
        <v>166</v>
      </c>
      <c r="F132" s="148" t="s">
        <v>167</v>
      </c>
      <c r="G132" s="149" t="s">
        <v>157</v>
      </c>
      <c r="H132" s="150">
        <v>0.90500000000000003</v>
      </c>
      <c r="I132" s="151"/>
      <c r="J132" s="151"/>
      <c r="K132" s="152">
        <f>ROUND(P132*H132,2)</f>
        <v>0</v>
      </c>
      <c r="L132" s="148" t="s">
        <v>142</v>
      </c>
      <c r="M132" s="32"/>
      <c r="N132" s="153" t="s">
        <v>1</v>
      </c>
      <c r="O132" s="154" t="s">
        <v>44</v>
      </c>
      <c r="P132" s="155">
        <f>I132+J132</f>
        <v>0</v>
      </c>
      <c r="Q132" s="155">
        <f>ROUND(I132*H132,2)</f>
        <v>0</v>
      </c>
      <c r="R132" s="155">
        <f>ROUND(J132*H132,2)</f>
        <v>0</v>
      </c>
      <c r="S132" s="57"/>
      <c r="T132" s="156">
        <f>S132*H132</f>
        <v>0</v>
      </c>
      <c r="U132" s="156">
        <v>0</v>
      </c>
      <c r="V132" s="156">
        <f>U132*H132</f>
        <v>0</v>
      </c>
      <c r="W132" s="156">
        <v>0</v>
      </c>
      <c r="X132" s="157">
        <f>W132*H132</f>
        <v>0</v>
      </c>
      <c r="Y132" s="31"/>
      <c r="Z132" s="31"/>
      <c r="AA132" s="31"/>
      <c r="AB132" s="31"/>
      <c r="AC132" s="31"/>
      <c r="AD132" s="31"/>
      <c r="AE132" s="31"/>
      <c r="AR132" s="158" t="s">
        <v>143</v>
      </c>
      <c r="AT132" s="158" t="s">
        <v>138</v>
      </c>
      <c r="AU132" s="158" t="s">
        <v>91</v>
      </c>
      <c r="AY132" s="16" t="s">
        <v>135</v>
      </c>
      <c r="BE132" s="159">
        <f>IF(O132="základní",K132,0)</f>
        <v>0</v>
      </c>
      <c r="BF132" s="159">
        <f>IF(O132="snížená",K132,0)</f>
        <v>0</v>
      </c>
      <c r="BG132" s="159">
        <f>IF(O132="zákl. přenesená",K132,0)</f>
        <v>0</v>
      </c>
      <c r="BH132" s="159">
        <f>IF(O132="sníž. přenesená",K132,0)</f>
        <v>0</v>
      </c>
      <c r="BI132" s="159">
        <f>IF(O132="nulová",K132,0)</f>
        <v>0</v>
      </c>
      <c r="BJ132" s="16" t="s">
        <v>89</v>
      </c>
      <c r="BK132" s="159">
        <f>ROUND(P132*H132,2)</f>
        <v>0</v>
      </c>
      <c r="BL132" s="16" t="s">
        <v>143</v>
      </c>
      <c r="BM132" s="158" t="s">
        <v>412</v>
      </c>
    </row>
    <row r="133" spans="1:65" s="2" customFormat="1" ht="19.5">
      <c r="A133" s="31"/>
      <c r="B133" s="32"/>
      <c r="C133" s="31"/>
      <c r="D133" s="161" t="s">
        <v>169</v>
      </c>
      <c r="E133" s="31"/>
      <c r="F133" s="177" t="s">
        <v>170</v>
      </c>
      <c r="G133" s="31"/>
      <c r="H133" s="31"/>
      <c r="I133" s="178"/>
      <c r="J133" s="178"/>
      <c r="K133" s="31"/>
      <c r="L133" s="31"/>
      <c r="M133" s="32"/>
      <c r="N133" s="179"/>
      <c r="O133" s="180"/>
      <c r="P133" s="57"/>
      <c r="Q133" s="57"/>
      <c r="R133" s="57"/>
      <c r="S133" s="57"/>
      <c r="T133" s="57"/>
      <c r="U133" s="57"/>
      <c r="V133" s="57"/>
      <c r="W133" s="57"/>
      <c r="X133" s="58"/>
      <c r="Y133" s="31"/>
      <c r="Z133" s="31"/>
      <c r="AA133" s="31"/>
      <c r="AB133" s="31"/>
      <c r="AC133" s="31"/>
      <c r="AD133" s="31"/>
      <c r="AE133" s="31"/>
      <c r="AT133" s="16" t="s">
        <v>169</v>
      </c>
      <c r="AU133" s="16" t="s">
        <v>91</v>
      </c>
    </row>
    <row r="134" spans="1:65" s="2" customFormat="1" ht="24.2" customHeight="1">
      <c r="A134" s="31"/>
      <c r="B134" s="145"/>
      <c r="C134" s="146" t="s">
        <v>171</v>
      </c>
      <c r="D134" s="146" t="s">
        <v>138</v>
      </c>
      <c r="E134" s="147" t="s">
        <v>172</v>
      </c>
      <c r="F134" s="148" t="s">
        <v>413</v>
      </c>
      <c r="G134" s="149" t="s">
        <v>174</v>
      </c>
      <c r="H134" s="150">
        <v>200</v>
      </c>
      <c r="I134" s="151"/>
      <c r="J134" s="151"/>
      <c r="K134" s="152">
        <f>ROUND(P134*H134,2)</f>
        <v>0</v>
      </c>
      <c r="L134" s="148" t="s">
        <v>142</v>
      </c>
      <c r="M134" s="32"/>
      <c r="N134" s="153" t="s">
        <v>1</v>
      </c>
      <c r="O134" s="154" t="s">
        <v>44</v>
      </c>
      <c r="P134" s="155">
        <f>I134+J134</f>
        <v>0</v>
      </c>
      <c r="Q134" s="155">
        <f>ROUND(I134*H134,2)</f>
        <v>0</v>
      </c>
      <c r="R134" s="155">
        <f>ROUND(J134*H134,2)</f>
        <v>0</v>
      </c>
      <c r="S134" s="57"/>
      <c r="T134" s="156">
        <f>S134*H134</f>
        <v>0</v>
      </c>
      <c r="U134" s="156">
        <v>0</v>
      </c>
      <c r="V134" s="156">
        <f>U134*H134</f>
        <v>0</v>
      </c>
      <c r="W134" s="156">
        <v>0</v>
      </c>
      <c r="X134" s="157">
        <f>W134*H134</f>
        <v>0</v>
      </c>
      <c r="Y134" s="31"/>
      <c r="Z134" s="31"/>
      <c r="AA134" s="31"/>
      <c r="AB134" s="31"/>
      <c r="AC134" s="31"/>
      <c r="AD134" s="31"/>
      <c r="AE134" s="31"/>
      <c r="AR134" s="158" t="s">
        <v>143</v>
      </c>
      <c r="AT134" s="158" t="s">
        <v>138</v>
      </c>
      <c r="AU134" s="158" t="s">
        <v>91</v>
      </c>
      <c r="AY134" s="16" t="s">
        <v>135</v>
      </c>
      <c r="BE134" s="159">
        <f>IF(O134="základní",K134,0)</f>
        <v>0</v>
      </c>
      <c r="BF134" s="159">
        <f>IF(O134="snížená",K134,0)</f>
        <v>0</v>
      </c>
      <c r="BG134" s="159">
        <f>IF(O134="zákl. přenesená",K134,0)</f>
        <v>0</v>
      </c>
      <c r="BH134" s="159">
        <f>IF(O134="sníž. přenesená",K134,0)</f>
        <v>0</v>
      </c>
      <c r="BI134" s="159">
        <f>IF(O134="nulová",K134,0)</f>
        <v>0</v>
      </c>
      <c r="BJ134" s="16" t="s">
        <v>89</v>
      </c>
      <c r="BK134" s="159">
        <f>ROUND(P134*H134,2)</f>
        <v>0</v>
      </c>
      <c r="BL134" s="16" t="s">
        <v>143</v>
      </c>
      <c r="BM134" s="158" t="s">
        <v>414</v>
      </c>
    </row>
    <row r="135" spans="1:65" s="2" customFormat="1" ht="19.5">
      <c r="A135" s="31"/>
      <c r="B135" s="32"/>
      <c r="C135" s="31"/>
      <c r="D135" s="161" t="s">
        <v>169</v>
      </c>
      <c r="E135" s="31"/>
      <c r="F135" s="177" t="s">
        <v>176</v>
      </c>
      <c r="G135" s="31"/>
      <c r="H135" s="31"/>
      <c r="I135" s="178"/>
      <c r="J135" s="178"/>
      <c r="K135" s="31"/>
      <c r="L135" s="31"/>
      <c r="M135" s="32"/>
      <c r="N135" s="179"/>
      <c r="O135" s="180"/>
      <c r="P135" s="57"/>
      <c r="Q135" s="57"/>
      <c r="R135" s="57"/>
      <c r="S135" s="57"/>
      <c r="T135" s="57"/>
      <c r="U135" s="57"/>
      <c r="V135" s="57"/>
      <c r="W135" s="57"/>
      <c r="X135" s="58"/>
      <c r="Y135" s="31"/>
      <c r="Z135" s="31"/>
      <c r="AA135" s="31"/>
      <c r="AB135" s="31"/>
      <c r="AC135" s="31"/>
      <c r="AD135" s="31"/>
      <c r="AE135" s="31"/>
      <c r="AT135" s="16" t="s">
        <v>169</v>
      </c>
      <c r="AU135" s="16" t="s">
        <v>91</v>
      </c>
    </row>
    <row r="136" spans="1:65" s="2" customFormat="1" ht="24.2" customHeight="1">
      <c r="A136" s="31"/>
      <c r="B136" s="145"/>
      <c r="C136" s="146" t="s">
        <v>177</v>
      </c>
      <c r="D136" s="146" t="s">
        <v>138</v>
      </c>
      <c r="E136" s="147" t="s">
        <v>178</v>
      </c>
      <c r="F136" s="148" t="s">
        <v>179</v>
      </c>
      <c r="G136" s="149" t="s">
        <v>174</v>
      </c>
      <c r="H136" s="150">
        <v>250</v>
      </c>
      <c r="I136" s="151"/>
      <c r="J136" s="151"/>
      <c r="K136" s="152">
        <f>ROUND(P136*H136,2)</f>
        <v>0</v>
      </c>
      <c r="L136" s="148" t="s">
        <v>142</v>
      </c>
      <c r="M136" s="32"/>
      <c r="N136" s="153" t="s">
        <v>1</v>
      </c>
      <c r="O136" s="154" t="s">
        <v>44</v>
      </c>
      <c r="P136" s="155">
        <f>I136+J136</f>
        <v>0</v>
      </c>
      <c r="Q136" s="155">
        <f>ROUND(I136*H136,2)</f>
        <v>0</v>
      </c>
      <c r="R136" s="155">
        <f>ROUND(J136*H136,2)</f>
        <v>0</v>
      </c>
      <c r="S136" s="57"/>
      <c r="T136" s="156">
        <f>S136*H136</f>
        <v>0</v>
      </c>
      <c r="U136" s="156">
        <v>0</v>
      </c>
      <c r="V136" s="156">
        <f>U136*H136</f>
        <v>0</v>
      </c>
      <c r="W136" s="156">
        <v>0</v>
      </c>
      <c r="X136" s="157">
        <f>W136*H136</f>
        <v>0</v>
      </c>
      <c r="Y136" s="31"/>
      <c r="Z136" s="31"/>
      <c r="AA136" s="31"/>
      <c r="AB136" s="31"/>
      <c r="AC136" s="31"/>
      <c r="AD136" s="31"/>
      <c r="AE136" s="31"/>
      <c r="AR136" s="158" t="s">
        <v>143</v>
      </c>
      <c r="AT136" s="158" t="s">
        <v>138</v>
      </c>
      <c r="AU136" s="158" t="s">
        <v>91</v>
      </c>
      <c r="AY136" s="16" t="s">
        <v>135</v>
      </c>
      <c r="BE136" s="159">
        <f>IF(O136="základní",K136,0)</f>
        <v>0</v>
      </c>
      <c r="BF136" s="159">
        <f>IF(O136="snížená",K136,0)</f>
        <v>0</v>
      </c>
      <c r="BG136" s="159">
        <f>IF(O136="zákl. přenesená",K136,0)</f>
        <v>0</v>
      </c>
      <c r="BH136" s="159">
        <f>IF(O136="sníž. přenesená",K136,0)</f>
        <v>0</v>
      </c>
      <c r="BI136" s="159">
        <f>IF(O136="nulová",K136,0)</f>
        <v>0</v>
      </c>
      <c r="BJ136" s="16" t="s">
        <v>89</v>
      </c>
      <c r="BK136" s="159">
        <f>ROUND(P136*H136,2)</f>
        <v>0</v>
      </c>
      <c r="BL136" s="16" t="s">
        <v>143</v>
      </c>
      <c r="BM136" s="158" t="s">
        <v>415</v>
      </c>
    </row>
    <row r="137" spans="1:65" s="2" customFormat="1" ht="24.2" customHeight="1">
      <c r="A137" s="31"/>
      <c r="B137" s="145"/>
      <c r="C137" s="146" t="s">
        <v>181</v>
      </c>
      <c r="D137" s="146" t="s">
        <v>138</v>
      </c>
      <c r="E137" s="147" t="s">
        <v>182</v>
      </c>
      <c r="F137" s="148" t="s">
        <v>183</v>
      </c>
      <c r="G137" s="149" t="s">
        <v>157</v>
      </c>
      <c r="H137" s="150">
        <v>2.5000000000000001E-2</v>
      </c>
      <c r="I137" s="151"/>
      <c r="J137" s="151"/>
      <c r="K137" s="152">
        <f>ROUND(P137*H137,2)</f>
        <v>0</v>
      </c>
      <c r="L137" s="148" t="s">
        <v>142</v>
      </c>
      <c r="M137" s="32"/>
      <c r="N137" s="153" t="s">
        <v>1</v>
      </c>
      <c r="O137" s="154" t="s">
        <v>44</v>
      </c>
      <c r="P137" s="155">
        <f>I137+J137</f>
        <v>0</v>
      </c>
      <c r="Q137" s="155">
        <f>ROUND(I137*H137,2)</f>
        <v>0</v>
      </c>
      <c r="R137" s="155">
        <f>ROUND(J137*H137,2)</f>
        <v>0</v>
      </c>
      <c r="S137" s="57"/>
      <c r="T137" s="156">
        <f>S137*H137</f>
        <v>0</v>
      </c>
      <c r="U137" s="156">
        <v>0</v>
      </c>
      <c r="V137" s="156">
        <f>U137*H137</f>
        <v>0</v>
      </c>
      <c r="W137" s="156">
        <v>0</v>
      </c>
      <c r="X137" s="157">
        <f>W137*H137</f>
        <v>0</v>
      </c>
      <c r="Y137" s="31"/>
      <c r="Z137" s="31"/>
      <c r="AA137" s="31"/>
      <c r="AB137" s="31"/>
      <c r="AC137" s="31"/>
      <c r="AD137" s="31"/>
      <c r="AE137" s="31"/>
      <c r="AR137" s="158" t="s">
        <v>143</v>
      </c>
      <c r="AT137" s="158" t="s">
        <v>138</v>
      </c>
      <c r="AU137" s="158" t="s">
        <v>91</v>
      </c>
      <c r="AY137" s="16" t="s">
        <v>135</v>
      </c>
      <c r="BE137" s="159">
        <f>IF(O137="základní",K137,0)</f>
        <v>0</v>
      </c>
      <c r="BF137" s="159">
        <f>IF(O137="snížená",K137,0)</f>
        <v>0</v>
      </c>
      <c r="BG137" s="159">
        <f>IF(O137="zákl. přenesená",K137,0)</f>
        <v>0</v>
      </c>
      <c r="BH137" s="159">
        <f>IF(O137="sníž. přenesená",K137,0)</f>
        <v>0</v>
      </c>
      <c r="BI137" s="159">
        <f>IF(O137="nulová",K137,0)</f>
        <v>0</v>
      </c>
      <c r="BJ137" s="16" t="s">
        <v>89</v>
      </c>
      <c r="BK137" s="159">
        <f>ROUND(P137*H137,2)</f>
        <v>0</v>
      </c>
      <c r="BL137" s="16" t="s">
        <v>143</v>
      </c>
      <c r="BM137" s="158" t="s">
        <v>416</v>
      </c>
    </row>
    <row r="138" spans="1:65" s="2" customFormat="1" ht="24.2" customHeight="1">
      <c r="A138" s="31"/>
      <c r="B138" s="145"/>
      <c r="C138" s="146" t="s">
        <v>185</v>
      </c>
      <c r="D138" s="146" t="s">
        <v>138</v>
      </c>
      <c r="E138" s="147" t="s">
        <v>186</v>
      </c>
      <c r="F138" s="148" t="s">
        <v>187</v>
      </c>
      <c r="G138" s="149" t="s">
        <v>157</v>
      </c>
      <c r="H138" s="150">
        <v>2.5000000000000001E-2</v>
      </c>
      <c r="I138" s="151"/>
      <c r="J138" s="151"/>
      <c r="K138" s="152">
        <f>ROUND(P138*H138,2)</f>
        <v>0</v>
      </c>
      <c r="L138" s="148" t="s">
        <v>142</v>
      </c>
      <c r="M138" s="32"/>
      <c r="N138" s="153" t="s">
        <v>1</v>
      </c>
      <c r="O138" s="154" t="s">
        <v>44</v>
      </c>
      <c r="P138" s="155">
        <f>I138+J138</f>
        <v>0</v>
      </c>
      <c r="Q138" s="155">
        <f>ROUND(I138*H138,2)</f>
        <v>0</v>
      </c>
      <c r="R138" s="155">
        <f>ROUND(J138*H138,2)</f>
        <v>0</v>
      </c>
      <c r="S138" s="57"/>
      <c r="T138" s="156">
        <f>S138*H138</f>
        <v>0</v>
      </c>
      <c r="U138" s="156">
        <v>0</v>
      </c>
      <c r="V138" s="156">
        <f>U138*H138</f>
        <v>0</v>
      </c>
      <c r="W138" s="156">
        <v>0</v>
      </c>
      <c r="X138" s="157">
        <f>W138*H138</f>
        <v>0</v>
      </c>
      <c r="Y138" s="31"/>
      <c r="Z138" s="31"/>
      <c r="AA138" s="31"/>
      <c r="AB138" s="31"/>
      <c r="AC138" s="31"/>
      <c r="AD138" s="31"/>
      <c r="AE138" s="31"/>
      <c r="AR138" s="158" t="s">
        <v>143</v>
      </c>
      <c r="AT138" s="158" t="s">
        <v>138</v>
      </c>
      <c r="AU138" s="158" t="s">
        <v>91</v>
      </c>
      <c r="AY138" s="16" t="s">
        <v>135</v>
      </c>
      <c r="BE138" s="159">
        <f>IF(O138="základní",K138,0)</f>
        <v>0</v>
      </c>
      <c r="BF138" s="159">
        <f>IF(O138="snížená",K138,0)</f>
        <v>0</v>
      </c>
      <c r="BG138" s="159">
        <f>IF(O138="zákl. přenesená",K138,0)</f>
        <v>0</v>
      </c>
      <c r="BH138" s="159">
        <f>IF(O138="sníž. přenesená",K138,0)</f>
        <v>0</v>
      </c>
      <c r="BI138" s="159">
        <f>IF(O138="nulová",K138,0)</f>
        <v>0</v>
      </c>
      <c r="BJ138" s="16" t="s">
        <v>89</v>
      </c>
      <c r="BK138" s="159">
        <f>ROUND(P138*H138,2)</f>
        <v>0</v>
      </c>
      <c r="BL138" s="16" t="s">
        <v>143</v>
      </c>
      <c r="BM138" s="158" t="s">
        <v>417</v>
      </c>
    </row>
    <row r="139" spans="1:65" s="2" customFormat="1" ht="24.2" customHeight="1">
      <c r="A139" s="31"/>
      <c r="B139" s="145"/>
      <c r="C139" s="146" t="s">
        <v>189</v>
      </c>
      <c r="D139" s="146" t="s">
        <v>138</v>
      </c>
      <c r="E139" s="147" t="s">
        <v>190</v>
      </c>
      <c r="F139" s="148" t="s">
        <v>191</v>
      </c>
      <c r="G139" s="149" t="s">
        <v>192</v>
      </c>
      <c r="H139" s="150">
        <v>1810</v>
      </c>
      <c r="I139" s="151"/>
      <c r="J139" s="151"/>
      <c r="K139" s="152">
        <f>ROUND(P139*H139,2)</f>
        <v>0</v>
      </c>
      <c r="L139" s="148" t="s">
        <v>142</v>
      </c>
      <c r="M139" s="32"/>
      <c r="N139" s="153" t="s">
        <v>1</v>
      </c>
      <c r="O139" s="154" t="s">
        <v>44</v>
      </c>
      <c r="P139" s="155">
        <f>I139+J139</f>
        <v>0</v>
      </c>
      <c r="Q139" s="155">
        <f>ROUND(I139*H139,2)</f>
        <v>0</v>
      </c>
      <c r="R139" s="155">
        <f>ROUND(J139*H139,2)</f>
        <v>0</v>
      </c>
      <c r="S139" s="57"/>
      <c r="T139" s="156">
        <f>S139*H139</f>
        <v>0</v>
      </c>
      <c r="U139" s="156">
        <v>0</v>
      </c>
      <c r="V139" s="156">
        <f>U139*H139</f>
        <v>0</v>
      </c>
      <c r="W139" s="156">
        <v>0</v>
      </c>
      <c r="X139" s="157">
        <f>W139*H139</f>
        <v>0</v>
      </c>
      <c r="Y139" s="31"/>
      <c r="Z139" s="31"/>
      <c r="AA139" s="31"/>
      <c r="AB139" s="31"/>
      <c r="AC139" s="31"/>
      <c r="AD139" s="31"/>
      <c r="AE139" s="31"/>
      <c r="AR139" s="158" t="s">
        <v>143</v>
      </c>
      <c r="AT139" s="158" t="s">
        <v>138</v>
      </c>
      <c r="AU139" s="158" t="s">
        <v>91</v>
      </c>
      <c r="AY139" s="16" t="s">
        <v>135</v>
      </c>
      <c r="BE139" s="159">
        <f>IF(O139="základní",K139,0)</f>
        <v>0</v>
      </c>
      <c r="BF139" s="159">
        <f>IF(O139="snížená",K139,0)</f>
        <v>0</v>
      </c>
      <c r="BG139" s="159">
        <f>IF(O139="zákl. přenesená",K139,0)</f>
        <v>0</v>
      </c>
      <c r="BH139" s="159">
        <f>IF(O139="sníž. přenesená",K139,0)</f>
        <v>0</v>
      </c>
      <c r="BI139" s="159">
        <f>IF(O139="nulová",K139,0)</f>
        <v>0</v>
      </c>
      <c r="BJ139" s="16" t="s">
        <v>89</v>
      </c>
      <c r="BK139" s="159">
        <f>ROUND(P139*H139,2)</f>
        <v>0</v>
      </c>
      <c r="BL139" s="16" t="s">
        <v>143</v>
      </c>
      <c r="BM139" s="158" t="s">
        <v>418</v>
      </c>
    </row>
    <row r="140" spans="1:65" s="2" customFormat="1" ht="19.5">
      <c r="A140" s="31"/>
      <c r="B140" s="32"/>
      <c r="C140" s="31"/>
      <c r="D140" s="161" t="s">
        <v>169</v>
      </c>
      <c r="E140" s="31"/>
      <c r="F140" s="177" t="s">
        <v>194</v>
      </c>
      <c r="G140" s="31"/>
      <c r="H140" s="31"/>
      <c r="I140" s="178"/>
      <c r="J140" s="178"/>
      <c r="K140" s="31"/>
      <c r="L140" s="31"/>
      <c r="M140" s="32"/>
      <c r="N140" s="179"/>
      <c r="O140" s="180"/>
      <c r="P140" s="57"/>
      <c r="Q140" s="57"/>
      <c r="R140" s="57"/>
      <c r="S140" s="57"/>
      <c r="T140" s="57"/>
      <c r="U140" s="57"/>
      <c r="V140" s="57"/>
      <c r="W140" s="57"/>
      <c r="X140" s="58"/>
      <c r="Y140" s="31"/>
      <c r="Z140" s="31"/>
      <c r="AA140" s="31"/>
      <c r="AB140" s="31"/>
      <c r="AC140" s="31"/>
      <c r="AD140" s="31"/>
      <c r="AE140" s="31"/>
      <c r="AT140" s="16" t="s">
        <v>169</v>
      </c>
      <c r="AU140" s="16" t="s">
        <v>91</v>
      </c>
    </row>
    <row r="141" spans="1:65" s="2" customFormat="1" ht="24.2" customHeight="1">
      <c r="A141" s="31"/>
      <c r="B141" s="145"/>
      <c r="C141" s="146" t="s">
        <v>195</v>
      </c>
      <c r="D141" s="146" t="s">
        <v>138</v>
      </c>
      <c r="E141" s="147" t="s">
        <v>196</v>
      </c>
      <c r="F141" s="148" t="s">
        <v>197</v>
      </c>
      <c r="G141" s="149" t="s">
        <v>174</v>
      </c>
      <c r="H141" s="150">
        <v>90</v>
      </c>
      <c r="I141" s="151"/>
      <c r="J141" s="151"/>
      <c r="K141" s="152">
        <f>ROUND(P141*H141,2)</f>
        <v>0</v>
      </c>
      <c r="L141" s="148" t="s">
        <v>142</v>
      </c>
      <c r="M141" s="32"/>
      <c r="N141" s="153" t="s">
        <v>1</v>
      </c>
      <c r="O141" s="154" t="s">
        <v>44</v>
      </c>
      <c r="P141" s="155">
        <f>I141+J141</f>
        <v>0</v>
      </c>
      <c r="Q141" s="155">
        <f>ROUND(I141*H141,2)</f>
        <v>0</v>
      </c>
      <c r="R141" s="155">
        <f>ROUND(J141*H141,2)</f>
        <v>0</v>
      </c>
      <c r="S141" s="57"/>
      <c r="T141" s="156">
        <f>S141*H141</f>
        <v>0</v>
      </c>
      <c r="U141" s="156">
        <v>0</v>
      </c>
      <c r="V141" s="156">
        <f>U141*H141</f>
        <v>0</v>
      </c>
      <c r="W141" s="156">
        <v>0</v>
      </c>
      <c r="X141" s="157">
        <f>W141*H141</f>
        <v>0</v>
      </c>
      <c r="Y141" s="31"/>
      <c r="Z141" s="31"/>
      <c r="AA141" s="31"/>
      <c r="AB141" s="31"/>
      <c r="AC141" s="31"/>
      <c r="AD141" s="31"/>
      <c r="AE141" s="31"/>
      <c r="AR141" s="158" t="s">
        <v>143</v>
      </c>
      <c r="AT141" s="158" t="s">
        <v>138</v>
      </c>
      <c r="AU141" s="158" t="s">
        <v>91</v>
      </c>
      <c r="AY141" s="16" t="s">
        <v>135</v>
      </c>
      <c r="BE141" s="159">
        <f>IF(O141="základní",K141,0)</f>
        <v>0</v>
      </c>
      <c r="BF141" s="159">
        <f>IF(O141="snížená",K141,0)</f>
        <v>0</v>
      </c>
      <c r="BG141" s="159">
        <f>IF(O141="zákl. přenesená",K141,0)</f>
        <v>0</v>
      </c>
      <c r="BH141" s="159">
        <f>IF(O141="sníž. přenesená",K141,0)</f>
        <v>0</v>
      </c>
      <c r="BI141" s="159">
        <f>IF(O141="nulová",K141,0)</f>
        <v>0</v>
      </c>
      <c r="BJ141" s="16" t="s">
        <v>89</v>
      </c>
      <c r="BK141" s="159">
        <f>ROUND(P141*H141,2)</f>
        <v>0</v>
      </c>
      <c r="BL141" s="16" t="s">
        <v>143</v>
      </c>
      <c r="BM141" s="158" t="s">
        <v>419</v>
      </c>
    </row>
    <row r="142" spans="1:65" s="2" customFormat="1" ht="19.5">
      <c r="A142" s="31"/>
      <c r="B142" s="32"/>
      <c r="C142" s="31"/>
      <c r="D142" s="161" t="s">
        <v>169</v>
      </c>
      <c r="E142" s="31"/>
      <c r="F142" s="177" t="s">
        <v>199</v>
      </c>
      <c r="G142" s="31"/>
      <c r="H142" s="31"/>
      <c r="I142" s="178"/>
      <c r="J142" s="178"/>
      <c r="K142" s="31"/>
      <c r="L142" s="31"/>
      <c r="M142" s="32"/>
      <c r="N142" s="179"/>
      <c r="O142" s="180"/>
      <c r="P142" s="57"/>
      <c r="Q142" s="57"/>
      <c r="R142" s="57"/>
      <c r="S142" s="57"/>
      <c r="T142" s="57"/>
      <c r="U142" s="57"/>
      <c r="V142" s="57"/>
      <c r="W142" s="57"/>
      <c r="X142" s="58"/>
      <c r="Y142" s="31"/>
      <c r="Z142" s="31"/>
      <c r="AA142" s="31"/>
      <c r="AB142" s="31"/>
      <c r="AC142" s="31"/>
      <c r="AD142" s="31"/>
      <c r="AE142" s="31"/>
      <c r="AT142" s="16" t="s">
        <v>169</v>
      </c>
      <c r="AU142" s="16" t="s">
        <v>91</v>
      </c>
    </row>
    <row r="143" spans="1:65" s="2" customFormat="1" ht="24.2" customHeight="1">
      <c r="A143" s="31"/>
      <c r="B143" s="145"/>
      <c r="C143" s="146" t="s">
        <v>200</v>
      </c>
      <c r="D143" s="146" t="s">
        <v>138</v>
      </c>
      <c r="E143" s="147" t="s">
        <v>201</v>
      </c>
      <c r="F143" s="148" t="s">
        <v>202</v>
      </c>
      <c r="G143" s="149" t="s">
        <v>157</v>
      </c>
      <c r="H143" s="150">
        <v>0.90500000000000003</v>
      </c>
      <c r="I143" s="151"/>
      <c r="J143" s="151"/>
      <c r="K143" s="152">
        <f>ROUND(P143*H143,2)</f>
        <v>0</v>
      </c>
      <c r="L143" s="148" t="s">
        <v>142</v>
      </c>
      <c r="M143" s="32"/>
      <c r="N143" s="153" t="s">
        <v>1</v>
      </c>
      <c r="O143" s="154" t="s">
        <v>44</v>
      </c>
      <c r="P143" s="155">
        <f>I143+J143</f>
        <v>0</v>
      </c>
      <c r="Q143" s="155">
        <f>ROUND(I143*H143,2)</f>
        <v>0</v>
      </c>
      <c r="R143" s="155">
        <f>ROUND(J143*H143,2)</f>
        <v>0</v>
      </c>
      <c r="S143" s="57"/>
      <c r="T143" s="156">
        <f>S143*H143</f>
        <v>0</v>
      </c>
      <c r="U143" s="156">
        <v>0</v>
      </c>
      <c r="V143" s="156">
        <f>U143*H143</f>
        <v>0</v>
      </c>
      <c r="W143" s="156">
        <v>0</v>
      </c>
      <c r="X143" s="157">
        <f>W143*H143</f>
        <v>0</v>
      </c>
      <c r="Y143" s="31"/>
      <c r="Z143" s="31"/>
      <c r="AA143" s="31"/>
      <c r="AB143" s="31"/>
      <c r="AC143" s="31"/>
      <c r="AD143" s="31"/>
      <c r="AE143" s="31"/>
      <c r="AR143" s="158" t="s">
        <v>143</v>
      </c>
      <c r="AT143" s="158" t="s">
        <v>138</v>
      </c>
      <c r="AU143" s="158" t="s">
        <v>91</v>
      </c>
      <c r="AY143" s="16" t="s">
        <v>135</v>
      </c>
      <c r="BE143" s="159">
        <f>IF(O143="základní",K143,0)</f>
        <v>0</v>
      </c>
      <c r="BF143" s="159">
        <f>IF(O143="snížená",K143,0)</f>
        <v>0</v>
      </c>
      <c r="BG143" s="159">
        <f>IF(O143="zákl. přenesená",K143,0)</f>
        <v>0</v>
      </c>
      <c r="BH143" s="159">
        <f>IF(O143="sníž. přenesená",K143,0)</f>
        <v>0</v>
      </c>
      <c r="BI143" s="159">
        <f>IF(O143="nulová",K143,0)</f>
        <v>0</v>
      </c>
      <c r="BJ143" s="16" t="s">
        <v>89</v>
      </c>
      <c r="BK143" s="159">
        <f>ROUND(P143*H143,2)</f>
        <v>0</v>
      </c>
      <c r="BL143" s="16" t="s">
        <v>143</v>
      </c>
      <c r="BM143" s="158" t="s">
        <v>420</v>
      </c>
    </row>
    <row r="144" spans="1:65" s="2" customFormat="1" ht="19.5">
      <c r="A144" s="31"/>
      <c r="B144" s="32"/>
      <c r="C144" s="31"/>
      <c r="D144" s="161" t="s">
        <v>169</v>
      </c>
      <c r="E144" s="31"/>
      <c r="F144" s="177" t="s">
        <v>170</v>
      </c>
      <c r="G144" s="31"/>
      <c r="H144" s="31"/>
      <c r="I144" s="178"/>
      <c r="J144" s="178"/>
      <c r="K144" s="31"/>
      <c r="L144" s="31"/>
      <c r="M144" s="32"/>
      <c r="N144" s="179"/>
      <c r="O144" s="180"/>
      <c r="P144" s="57"/>
      <c r="Q144" s="57"/>
      <c r="R144" s="57"/>
      <c r="S144" s="57"/>
      <c r="T144" s="57"/>
      <c r="U144" s="57"/>
      <c r="V144" s="57"/>
      <c r="W144" s="57"/>
      <c r="X144" s="58"/>
      <c r="Y144" s="31"/>
      <c r="Z144" s="31"/>
      <c r="AA144" s="31"/>
      <c r="AB144" s="31"/>
      <c r="AC144" s="31"/>
      <c r="AD144" s="31"/>
      <c r="AE144" s="31"/>
      <c r="AT144" s="16" t="s">
        <v>169</v>
      </c>
      <c r="AU144" s="16" t="s">
        <v>91</v>
      </c>
    </row>
    <row r="145" spans="1:65" s="2" customFormat="1" ht="24.2" customHeight="1">
      <c r="A145" s="31"/>
      <c r="B145" s="145"/>
      <c r="C145" s="146" t="s">
        <v>204</v>
      </c>
      <c r="D145" s="146" t="s">
        <v>138</v>
      </c>
      <c r="E145" s="147" t="s">
        <v>205</v>
      </c>
      <c r="F145" s="148" t="s">
        <v>206</v>
      </c>
      <c r="G145" s="149" t="s">
        <v>157</v>
      </c>
      <c r="H145" s="150">
        <v>0.90500000000000003</v>
      </c>
      <c r="I145" s="151"/>
      <c r="J145" s="151"/>
      <c r="K145" s="152">
        <f>ROUND(P145*H145,2)</f>
        <v>0</v>
      </c>
      <c r="L145" s="148" t="s">
        <v>142</v>
      </c>
      <c r="M145" s="32"/>
      <c r="N145" s="153" t="s">
        <v>1</v>
      </c>
      <c r="O145" s="154" t="s">
        <v>44</v>
      </c>
      <c r="P145" s="155">
        <f>I145+J145</f>
        <v>0</v>
      </c>
      <c r="Q145" s="155">
        <f>ROUND(I145*H145,2)</f>
        <v>0</v>
      </c>
      <c r="R145" s="155">
        <f>ROUND(J145*H145,2)</f>
        <v>0</v>
      </c>
      <c r="S145" s="57"/>
      <c r="T145" s="156">
        <f>S145*H145</f>
        <v>0</v>
      </c>
      <c r="U145" s="156">
        <v>0</v>
      </c>
      <c r="V145" s="156">
        <f>U145*H145</f>
        <v>0</v>
      </c>
      <c r="W145" s="156">
        <v>0</v>
      </c>
      <c r="X145" s="157">
        <f>W145*H145</f>
        <v>0</v>
      </c>
      <c r="Y145" s="31"/>
      <c r="Z145" s="31"/>
      <c r="AA145" s="31"/>
      <c r="AB145" s="31"/>
      <c r="AC145" s="31"/>
      <c r="AD145" s="31"/>
      <c r="AE145" s="31"/>
      <c r="AR145" s="158" t="s">
        <v>143</v>
      </c>
      <c r="AT145" s="158" t="s">
        <v>138</v>
      </c>
      <c r="AU145" s="158" t="s">
        <v>91</v>
      </c>
      <c r="AY145" s="16" t="s">
        <v>135</v>
      </c>
      <c r="BE145" s="159">
        <f>IF(O145="základní",K145,0)</f>
        <v>0</v>
      </c>
      <c r="BF145" s="159">
        <f>IF(O145="snížená",K145,0)</f>
        <v>0</v>
      </c>
      <c r="BG145" s="159">
        <f>IF(O145="zákl. přenesená",K145,0)</f>
        <v>0</v>
      </c>
      <c r="BH145" s="159">
        <f>IF(O145="sníž. přenesená",K145,0)</f>
        <v>0</v>
      </c>
      <c r="BI145" s="159">
        <f>IF(O145="nulová",K145,0)</f>
        <v>0</v>
      </c>
      <c r="BJ145" s="16" t="s">
        <v>89</v>
      </c>
      <c r="BK145" s="159">
        <f>ROUND(P145*H145,2)</f>
        <v>0</v>
      </c>
      <c r="BL145" s="16" t="s">
        <v>143</v>
      </c>
      <c r="BM145" s="158" t="s">
        <v>421</v>
      </c>
    </row>
    <row r="146" spans="1:65" s="2" customFormat="1" ht="19.5">
      <c r="A146" s="31"/>
      <c r="B146" s="32"/>
      <c r="C146" s="31"/>
      <c r="D146" s="161" t="s">
        <v>169</v>
      </c>
      <c r="E146" s="31"/>
      <c r="F146" s="177" t="s">
        <v>170</v>
      </c>
      <c r="G146" s="31"/>
      <c r="H146" s="31"/>
      <c r="I146" s="178"/>
      <c r="J146" s="178"/>
      <c r="K146" s="31"/>
      <c r="L146" s="31"/>
      <c r="M146" s="32"/>
      <c r="N146" s="179"/>
      <c r="O146" s="180"/>
      <c r="P146" s="57"/>
      <c r="Q146" s="57"/>
      <c r="R146" s="57"/>
      <c r="S146" s="57"/>
      <c r="T146" s="57"/>
      <c r="U146" s="57"/>
      <c r="V146" s="57"/>
      <c r="W146" s="57"/>
      <c r="X146" s="58"/>
      <c r="Y146" s="31"/>
      <c r="Z146" s="31"/>
      <c r="AA146" s="31"/>
      <c r="AB146" s="31"/>
      <c r="AC146" s="31"/>
      <c r="AD146" s="31"/>
      <c r="AE146" s="31"/>
      <c r="AT146" s="16" t="s">
        <v>169</v>
      </c>
      <c r="AU146" s="16" t="s">
        <v>91</v>
      </c>
    </row>
    <row r="147" spans="1:65" s="2" customFormat="1" ht="24.2" customHeight="1">
      <c r="A147" s="31"/>
      <c r="B147" s="145"/>
      <c r="C147" s="146" t="s">
        <v>9</v>
      </c>
      <c r="D147" s="146" t="s">
        <v>138</v>
      </c>
      <c r="E147" s="147" t="s">
        <v>208</v>
      </c>
      <c r="F147" s="148" t="s">
        <v>209</v>
      </c>
      <c r="G147" s="149" t="s">
        <v>192</v>
      </c>
      <c r="H147" s="150">
        <v>450</v>
      </c>
      <c r="I147" s="151"/>
      <c r="J147" s="151"/>
      <c r="K147" s="152">
        <f>ROUND(P147*H147,2)</f>
        <v>0</v>
      </c>
      <c r="L147" s="148" t="s">
        <v>142</v>
      </c>
      <c r="M147" s="32"/>
      <c r="N147" s="153" t="s">
        <v>1</v>
      </c>
      <c r="O147" s="154" t="s">
        <v>44</v>
      </c>
      <c r="P147" s="155">
        <f>I147+J147</f>
        <v>0</v>
      </c>
      <c r="Q147" s="155">
        <f>ROUND(I147*H147,2)</f>
        <v>0</v>
      </c>
      <c r="R147" s="155">
        <f>ROUND(J147*H147,2)</f>
        <v>0</v>
      </c>
      <c r="S147" s="57"/>
      <c r="T147" s="156">
        <f>S147*H147</f>
        <v>0</v>
      </c>
      <c r="U147" s="156">
        <v>0</v>
      </c>
      <c r="V147" s="156">
        <f>U147*H147</f>
        <v>0</v>
      </c>
      <c r="W147" s="156">
        <v>0</v>
      </c>
      <c r="X147" s="157">
        <f>W147*H147</f>
        <v>0</v>
      </c>
      <c r="Y147" s="31"/>
      <c r="Z147" s="31"/>
      <c r="AA147" s="31"/>
      <c r="AB147" s="31"/>
      <c r="AC147" s="31"/>
      <c r="AD147" s="31"/>
      <c r="AE147" s="31"/>
      <c r="AR147" s="158" t="s">
        <v>143</v>
      </c>
      <c r="AT147" s="158" t="s">
        <v>138</v>
      </c>
      <c r="AU147" s="158" t="s">
        <v>91</v>
      </c>
      <c r="AY147" s="16" t="s">
        <v>135</v>
      </c>
      <c r="BE147" s="159">
        <f>IF(O147="základní",K147,0)</f>
        <v>0</v>
      </c>
      <c r="BF147" s="159">
        <f>IF(O147="snížená",K147,0)</f>
        <v>0</v>
      </c>
      <c r="BG147" s="159">
        <f>IF(O147="zákl. přenesená",K147,0)</f>
        <v>0</v>
      </c>
      <c r="BH147" s="159">
        <f>IF(O147="sníž. přenesená",K147,0)</f>
        <v>0</v>
      </c>
      <c r="BI147" s="159">
        <f>IF(O147="nulová",K147,0)</f>
        <v>0</v>
      </c>
      <c r="BJ147" s="16" t="s">
        <v>89</v>
      </c>
      <c r="BK147" s="159">
        <f>ROUND(P147*H147,2)</f>
        <v>0</v>
      </c>
      <c r="BL147" s="16" t="s">
        <v>143</v>
      </c>
      <c r="BM147" s="158" t="s">
        <v>422</v>
      </c>
    </row>
    <row r="148" spans="1:65" s="2" customFormat="1" ht="19.5">
      <c r="A148" s="31"/>
      <c r="B148" s="32"/>
      <c r="C148" s="31"/>
      <c r="D148" s="161" t="s">
        <v>169</v>
      </c>
      <c r="E148" s="31"/>
      <c r="F148" s="177" t="s">
        <v>211</v>
      </c>
      <c r="G148" s="31"/>
      <c r="H148" s="31"/>
      <c r="I148" s="178"/>
      <c r="J148" s="178"/>
      <c r="K148" s="31"/>
      <c r="L148" s="31"/>
      <c r="M148" s="32"/>
      <c r="N148" s="179"/>
      <c r="O148" s="180"/>
      <c r="P148" s="57"/>
      <c r="Q148" s="57"/>
      <c r="R148" s="57"/>
      <c r="S148" s="57"/>
      <c r="T148" s="57"/>
      <c r="U148" s="57"/>
      <c r="V148" s="57"/>
      <c r="W148" s="57"/>
      <c r="X148" s="58"/>
      <c r="Y148" s="31"/>
      <c r="Z148" s="31"/>
      <c r="AA148" s="31"/>
      <c r="AB148" s="31"/>
      <c r="AC148" s="31"/>
      <c r="AD148" s="31"/>
      <c r="AE148" s="31"/>
      <c r="AT148" s="16" t="s">
        <v>169</v>
      </c>
      <c r="AU148" s="16" t="s">
        <v>91</v>
      </c>
    </row>
    <row r="149" spans="1:65" s="2" customFormat="1" ht="24.2" customHeight="1">
      <c r="A149" s="31"/>
      <c r="B149" s="145"/>
      <c r="C149" s="146" t="s">
        <v>212</v>
      </c>
      <c r="D149" s="146" t="s">
        <v>138</v>
      </c>
      <c r="E149" s="147" t="s">
        <v>213</v>
      </c>
      <c r="F149" s="148" t="s">
        <v>214</v>
      </c>
      <c r="G149" s="149" t="s">
        <v>215</v>
      </c>
      <c r="H149" s="150">
        <v>44</v>
      </c>
      <c r="I149" s="151"/>
      <c r="J149" s="151"/>
      <c r="K149" s="152">
        <f>ROUND(P149*H149,2)</f>
        <v>0</v>
      </c>
      <c r="L149" s="148" t="s">
        <v>142</v>
      </c>
      <c r="M149" s="32"/>
      <c r="N149" s="153" t="s">
        <v>1</v>
      </c>
      <c r="O149" s="154" t="s">
        <v>44</v>
      </c>
      <c r="P149" s="155">
        <f>I149+J149</f>
        <v>0</v>
      </c>
      <c r="Q149" s="155">
        <f>ROUND(I149*H149,2)</f>
        <v>0</v>
      </c>
      <c r="R149" s="155">
        <f>ROUND(J149*H149,2)</f>
        <v>0</v>
      </c>
      <c r="S149" s="57"/>
      <c r="T149" s="156">
        <f>S149*H149</f>
        <v>0</v>
      </c>
      <c r="U149" s="156">
        <v>0</v>
      </c>
      <c r="V149" s="156">
        <f>U149*H149</f>
        <v>0</v>
      </c>
      <c r="W149" s="156">
        <v>0</v>
      </c>
      <c r="X149" s="157">
        <f>W149*H149</f>
        <v>0</v>
      </c>
      <c r="Y149" s="31"/>
      <c r="Z149" s="31"/>
      <c r="AA149" s="31"/>
      <c r="AB149" s="31"/>
      <c r="AC149" s="31"/>
      <c r="AD149" s="31"/>
      <c r="AE149" s="31"/>
      <c r="AR149" s="158" t="s">
        <v>143</v>
      </c>
      <c r="AT149" s="158" t="s">
        <v>138</v>
      </c>
      <c r="AU149" s="158" t="s">
        <v>91</v>
      </c>
      <c r="AY149" s="16" t="s">
        <v>135</v>
      </c>
      <c r="BE149" s="159">
        <f>IF(O149="základní",K149,0)</f>
        <v>0</v>
      </c>
      <c r="BF149" s="159">
        <f>IF(O149="snížená",K149,0)</f>
        <v>0</v>
      </c>
      <c r="BG149" s="159">
        <f>IF(O149="zákl. přenesená",K149,0)</f>
        <v>0</v>
      </c>
      <c r="BH149" s="159">
        <f>IF(O149="sníž. přenesená",K149,0)</f>
        <v>0</v>
      </c>
      <c r="BI149" s="159">
        <f>IF(O149="nulová",K149,0)</f>
        <v>0</v>
      </c>
      <c r="BJ149" s="16" t="s">
        <v>89</v>
      </c>
      <c r="BK149" s="159">
        <f>ROUND(P149*H149,2)</f>
        <v>0</v>
      </c>
      <c r="BL149" s="16" t="s">
        <v>143</v>
      </c>
      <c r="BM149" s="158" t="s">
        <v>423</v>
      </c>
    </row>
    <row r="150" spans="1:65" s="2" customFormat="1" ht="24.2" customHeight="1">
      <c r="A150" s="31"/>
      <c r="B150" s="145"/>
      <c r="C150" s="146" t="s">
        <v>217</v>
      </c>
      <c r="D150" s="146" t="s">
        <v>138</v>
      </c>
      <c r="E150" s="147" t="s">
        <v>218</v>
      </c>
      <c r="F150" s="148" t="s">
        <v>219</v>
      </c>
      <c r="G150" s="149" t="s">
        <v>215</v>
      </c>
      <c r="H150" s="150">
        <v>4</v>
      </c>
      <c r="I150" s="151"/>
      <c r="J150" s="151"/>
      <c r="K150" s="152">
        <f>ROUND(P150*H150,2)</f>
        <v>0</v>
      </c>
      <c r="L150" s="148" t="s">
        <v>142</v>
      </c>
      <c r="M150" s="32"/>
      <c r="N150" s="153" t="s">
        <v>1</v>
      </c>
      <c r="O150" s="154" t="s">
        <v>44</v>
      </c>
      <c r="P150" s="155">
        <f>I150+J150</f>
        <v>0</v>
      </c>
      <c r="Q150" s="155">
        <f>ROUND(I150*H150,2)</f>
        <v>0</v>
      </c>
      <c r="R150" s="155">
        <f>ROUND(J150*H150,2)</f>
        <v>0</v>
      </c>
      <c r="S150" s="57"/>
      <c r="T150" s="156">
        <f>S150*H150</f>
        <v>0</v>
      </c>
      <c r="U150" s="156">
        <v>0</v>
      </c>
      <c r="V150" s="156">
        <f>U150*H150</f>
        <v>0</v>
      </c>
      <c r="W150" s="156">
        <v>0</v>
      </c>
      <c r="X150" s="157">
        <f>W150*H150</f>
        <v>0</v>
      </c>
      <c r="Y150" s="31"/>
      <c r="Z150" s="31"/>
      <c r="AA150" s="31"/>
      <c r="AB150" s="31"/>
      <c r="AC150" s="31"/>
      <c r="AD150" s="31"/>
      <c r="AE150" s="31"/>
      <c r="AR150" s="158" t="s">
        <v>143</v>
      </c>
      <c r="AT150" s="158" t="s">
        <v>138</v>
      </c>
      <c r="AU150" s="158" t="s">
        <v>91</v>
      </c>
      <c r="AY150" s="16" t="s">
        <v>135</v>
      </c>
      <c r="BE150" s="159">
        <f>IF(O150="základní",K150,0)</f>
        <v>0</v>
      </c>
      <c r="BF150" s="159">
        <f>IF(O150="snížená",K150,0)</f>
        <v>0</v>
      </c>
      <c r="BG150" s="159">
        <f>IF(O150="zákl. přenesená",K150,0)</f>
        <v>0</v>
      </c>
      <c r="BH150" s="159">
        <f>IF(O150="sníž. přenesená",K150,0)</f>
        <v>0</v>
      </c>
      <c r="BI150" s="159">
        <f>IF(O150="nulová",K150,0)</f>
        <v>0</v>
      </c>
      <c r="BJ150" s="16" t="s">
        <v>89</v>
      </c>
      <c r="BK150" s="159">
        <f>ROUND(P150*H150,2)</f>
        <v>0</v>
      </c>
      <c r="BL150" s="16" t="s">
        <v>143</v>
      </c>
      <c r="BM150" s="158" t="s">
        <v>424</v>
      </c>
    </row>
    <row r="151" spans="1:65" s="2" customFormat="1" ht="24.2" customHeight="1">
      <c r="A151" s="31"/>
      <c r="B151" s="145"/>
      <c r="C151" s="146" t="s">
        <v>221</v>
      </c>
      <c r="D151" s="146" t="s">
        <v>138</v>
      </c>
      <c r="E151" s="147" t="s">
        <v>222</v>
      </c>
      <c r="F151" s="148" t="s">
        <v>223</v>
      </c>
      <c r="G151" s="149" t="s">
        <v>192</v>
      </c>
      <c r="H151" s="150">
        <v>1810</v>
      </c>
      <c r="I151" s="151"/>
      <c r="J151" s="151"/>
      <c r="K151" s="152">
        <f>ROUND(P151*H151,2)</f>
        <v>0</v>
      </c>
      <c r="L151" s="148" t="s">
        <v>142</v>
      </c>
      <c r="M151" s="32"/>
      <c r="N151" s="153" t="s">
        <v>1</v>
      </c>
      <c r="O151" s="154" t="s">
        <v>44</v>
      </c>
      <c r="P151" s="155">
        <f>I151+J151</f>
        <v>0</v>
      </c>
      <c r="Q151" s="155">
        <f>ROUND(I151*H151,2)</f>
        <v>0</v>
      </c>
      <c r="R151" s="155">
        <f>ROUND(J151*H151,2)</f>
        <v>0</v>
      </c>
      <c r="S151" s="57"/>
      <c r="T151" s="156">
        <f>S151*H151</f>
        <v>0</v>
      </c>
      <c r="U151" s="156">
        <v>0</v>
      </c>
      <c r="V151" s="156">
        <f>U151*H151</f>
        <v>0</v>
      </c>
      <c r="W151" s="156">
        <v>0</v>
      </c>
      <c r="X151" s="157">
        <f>W151*H151</f>
        <v>0</v>
      </c>
      <c r="Y151" s="31"/>
      <c r="Z151" s="31"/>
      <c r="AA151" s="31"/>
      <c r="AB151" s="31"/>
      <c r="AC151" s="31"/>
      <c r="AD151" s="31"/>
      <c r="AE151" s="31"/>
      <c r="AR151" s="158" t="s">
        <v>143</v>
      </c>
      <c r="AT151" s="158" t="s">
        <v>138</v>
      </c>
      <c r="AU151" s="158" t="s">
        <v>91</v>
      </c>
      <c r="AY151" s="16" t="s">
        <v>135</v>
      </c>
      <c r="BE151" s="159">
        <f>IF(O151="základní",K151,0)</f>
        <v>0</v>
      </c>
      <c r="BF151" s="159">
        <f>IF(O151="snížená",K151,0)</f>
        <v>0</v>
      </c>
      <c r="BG151" s="159">
        <f>IF(O151="zákl. přenesená",K151,0)</f>
        <v>0</v>
      </c>
      <c r="BH151" s="159">
        <f>IF(O151="sníž. přenesená",K151,0)</f>
        <v>0</v>
      </c>
      <c r="BI151" s="159">
        <f>IF(O151="nulová",K151,0)</f>
        <v>0</v>
      </c>
      <c r="BJ151" s="16" t="s">
        <v>89</v>
      </c>
      <c r="BK151" s="159">
        <f>ROUND(P151*H151,2)</f>
        <v>0</v>
      </c>
      <c r="BL151" s="16" t="s">
        <v>143</v>
      </c>
      <c r="BM151" s="158" t="s">
        <v>425</v>
      </c>
    </row>
    <row r="152" spans="1:65" s="2" customFormat="1" ht="19.5">
      <c r="A152" s="31"/>
      <c r="B152" s="32"/>
      <c r="C152" s="31"/>
      <c r="D152" s="161" t="s">
        <v>169</v>
      </c>
      <c r="E152" s="31"/>
      <c r="F152" s="177" t="s">
        <v>194</v>
      </c>
      <c r="G152" s="31"/>
      <c r="H152" s="31"/>
      <c r="I152" s="178"/>
      <c r="J152" s="178"/>
      <c r="K152" s="31"/>
      <c r="L152" s="31"/>
      <c r="M152" s="32"/>
      <c r="N152" s="179"/>
      <c r="O152" s="180"/>
      <c r="P152" s="57"/>
      <c r="Q152" s="57"/>
      <c r="R152" s="57"/>
      <c r="S152" s="57"/>
      <c r="T152" s="57"/>
      <c r="U152" s="57"/>
      <c r="V152" s="57"/>
      <c r="W152" s="57"/>
      <c r="X152" s="58"/>
      <c r="Y152" s="31"/>
      <c r="Z152" s="31"/>
      <c r="AA152" s="31"/>
      <c r="AB152" s="31"/>
      <c r="AC152" s="31"/>
      <c r="AD152" s="31"/>
      <c r="AE152" s="31"/>
      <c r="AT152" s="16" t="s">
        <v>169</v>
      </c>
      <c r="AU152" s="16" t="s">
        <v>91</v>
      </c>
    </row>
    <row r="153" spans="1:65" s="2" customFormat="1" ht="24.2" customHeight="1">
      <c r="A153" s="31"/>
      <c r="B153" s="145"/>
      <c r="C153" s="146" t="s">
        <v>225</v>
      </c>
      <c r="D153" s="146" t="s">
        <v>138</v>
      </c>
      <c r="E153" s="147" t="s">
        <v>226</v>
      </c>
      <c r="F153" s="148" t="s">
        <v>227</v>
      </c>
      <c r="G153" s="149" t="s">
        <v>192</v>
      </c>
      <c r="H153" s="150">
        <v>1810</v>
      </c>
      <c r="I153" s="151"/>
      <c r="J153" s="151"/>
      <c r="K153" s="152">
        <f>ROUND(P153*H153,2)</f>
        <v>0</v>
      </c>
      <c r="L153" s="148" t="s">
        <v>142</v>
      </c>
      <c r="M153" s="32"/>
      <c r="N153" s="153" t="s">
        <v>1</v>
      </c>
      <c r="O153" s="154" t="s">
        <v>44</v>
      </c>
      <c r="P153" s="155">
        <f>I153+J153</f>
        <v>0</v>
      </c>
      <c r="Q153" s="155">
        <f>ROUND(I153*H153,2)</f>
        <v>0</v>
      </c>
      <c r="R153" s="155">
        <f>ROUND(J153*H153,2)</f>
        <v>0</v>
      </c>
      <c r="S153" s="57"/>
      <c r="T153" s="156">
        <f>S153*H153</f>
        <v>0</v>
      </c>
      <c r="U153" s="156">
        <v>0</v>
      </c>
      <c r="V153" s="156">
        <f>U153*H153</f>
        <v>0</v>
      </c>
      <c r="W153" s="156">
        <v>0</v>
      </c>
      <c r="X153" s="157">
        <f>W153*H153</f>
        <v>0</v>
      </c>
      <c r="Y153" s="31"/>
      <c r="Z153" s="31"/>
      <c r="AA153" s="31"/>
      <c r="AB153" s="31"/>
      <c r="AC153" s="31"/>
      <c r="AD153" s="31"/>
      <c r="AE153" s="31"/>
      <c r="AR153" s="158" t="s">
        <v>143</v>
      </c>
      <c r="AT153" s="158" t="s">
        <v>138</v>
      </c>
      <c r="AU153" s="158" t="s">
        <v>91</v>
      </c>
      <c r="AY153" s="16" t="s">
        <v>135</v>
      </c>
      <c r="BE153" s="159">
        <f>IF(O153="základní",K153,0)</f>
        <v>0</v>
      </c>
      <c r="BF153" s="159">
        <f>IF(O153="snížená",K153,0)</f>
        <v>0</v>
      </c>
      <c r="BG153" s="159">
        <f>IF(O153="zákl. přenesená",K153,0)</f>
        <v>0</v>
      </c>
      <c r="BH153" s="159">
        <f>IF(O153="sníž. přenesená",K153,0)</f>
        <v>0</v>
      </c>
      <c r="BI153" s="159">
        <f>IF(O153="nulová",K153,0)</f>
        <v>0</v>
      </c>
      <c r="BJ153" s="16" t="s">
        <v>89</v>
      </c>
      <c r="BK153" s="159">
        <f>ROUND(P153*H153,2)</f>
        <v>0</v>
      </c>
      <c r="BL153" s="16" t="s">
        <v>143</v>
      </c>
      <c r="BM153" s="158" t="s">
        <v>426</v>
      </c>
    </row>
    <row r="154" spans="1:65" s="2" customFormat="1" ht="19.5">
      <c r="A154" s="31"/>
      <c r="B154" s="32"/>
      <c r="C154" s="31"/>
      <c r="D154" s="161" t="s">
        <v>169</v>
      </c>
      <c r="E154" s="31"/>
      <c r="F154" s="177" t="s">
        <v>194</v>
      </c>
      <c r="G154" s="31"/>
      <c r="H154" s="31"/>
      <c r="I154" s="178"/>
      <c r="J154" s="178"/>
      <c r="K154" s="31"/>
      <c r="L154" s="31"/>
      <c r="M154" s="32"/>
      <c r="N154" s="179"/>
      <c r="O154" s="180"/>
      <c r="P154" s="57"/>
      <c r="Q154" s="57"/>
      <c r="R154" s="57"/>
      <c r="S154" s="57"/>
      <c r="T154" s="57"/>
      <c r="U154" s="57"/>
      <c r="V154" s="57"/>
      <c r="W154" s="57"/>
      <c r="X154" s="58"/>
      <c r="Y154" s="31"/>
      <c r="Z154" s="31"/>
      <c r="AA154" s="31"/>
      <c r="AB154" s="31"/>
      <c r="AC154" s="31"/>
      <c r="AD154" s="31"/>
      <c r="AE154" s="31"/>
      <c r="AT154" s="16" t="s">
        <v>169</v>
      </c>
      <c r="AU154" s="16" t="s">
        <v>91</v>
      </c>
    </row>
    <row r="155" spans="1:65" s="2" customFormat="1" ht="24.2" customHeight="1">
      <c r="A155" s="31"/>
      <c r="B155" s="145"/>
      <c r="C155" s="146" t="s">
        <v>229</v>
      </c>
      <c r="D155" s="146" t="s">
        <v>138</v>
      </c>
      <c r="E155" s="147" t="s">
        <v>234</v>
      </c>
      <c r="F155" s="148" t="s">
        <v>235</v>
      </c>
      <c r="G155" s="149" t="s">
        <v>174</v>
      </c>
      <c r="H155" s="150">
        <v>45</v>
      </c>
      <c r="I155" s="151"/>
      <c r="J155" s="151"/>
      <c r="K155" s="152">
        <f t="shared" ref="K155:K163" si="1">ROUND(P155*H155,2)</f>
        <v>0</v>
      </c>
      <c r="L155" s="148" t="s">
        <v>142</v>
      </c>
      <c r="M155" s="32"/>
      <c r="N155" s="153" t="s">
        <v>1</v>
      </c>
      <c r="O155" s="154" t="s">
        <v>44</v>
      </c>
      <c r="P155" s="155">
        <f t="shared" ref="P155:P163" si="2">I155+J155</f>
        <v>0</v>
      </c>
      <c r="Q155" s="155">
        <f t="shared" ref="Q155:Q163" si="3">ROUND(I155*H155,2)</f>
        <v>0</v>
      </c>
      <c r="R155" s="155">
        <f t="shared" ref="R155:R163" si="4">ROUND(J155*H155,2)</f>
        <v>0</v>
      </c>
      <c r="S155" s="57"/>
      <c r="T155" s="156">
        <f t="shared" ref="T155:T163" si="5">S155*H155</f>
        <v>0</v>
      </c>
      <c r="U155" s="156">
        <v>0</v>
      </c>
      <c r="V155" s="156">
        <f t="shared" ref="V155:V163" si="6">U155*H155</f>
        <v>0</v>
      </c>
      <c r="W155" s="156">
        <v>0</v>
      </c>
      <c r="X155" s="157">
        <f t="shared" ref="X155:X163" si="7">W155*H155</f>
        <v>0</v>
      </c>
      <c r="Y155" s="31"/>
      <c r="Z155" s="31"/>
      <c r="AA155" s="31"/>
      <c r="AB155" s="31"/>
      <c r="AC155" s="31"/>
      <c r="AD155" s="31"/>
      <c r="AE155" s="31"/>
      <c r="AR155" s="158" t="s">
        <v>143</v>
      </c>
      <c r="AT155" s="158" t="s">
        <v>138</v>
      </c>
      <c r="AU155" s="158" t="s">
        <v>91</v>
      </c>
      <c r="AY155" s="16" t="s">
        <v>135</v>
      </c>
      <c r="BE155" s="159">
        <f t="shared" ref="BE155:BE163" si="8">IF(O155="základní",K155,0)</f>
        <v>0</v>
      </c>
      <c r="BF155" s="159">
        <f t="shared" ref="BF155:BF163" si="9">IF(O155="snížená",K155,0)</f>
        <v>0</v>
      </c>
      <c r="BG155" s="159">
        <f t="shared" ref="BG155:BG163" si="10">IF(O155="zákl. přenesená",K155,0)</f>
        <v>0</v>
      </c>
      <c r="BH155" s="159">
        <f t="shared" ref="BH155:BH163" si="11">IF(O155="sníž. přenesená",K155,0)</f>
        <v>0</v>
      </c>
      <c r="BI155" s="159">
        <f t="shared" ref="BI155:BI163" si="12">IF(O155="nulová",K155,0)</f>
        <v>0</v>
      </c>
      <c r="BJ155" s="16" t="s">
        <v>89</v>
      </c>
      <c r="BK155" s="159">
        <f t="shared" ref="BK155:BK163" si="13">ROUND(P155*H155,2)</f>
        <v>0</v>
      </c>
      <c r="BL155" s="16" t="s">
        <v>143</v>
      </c>
      <c r="BM155" s="158" t="s">
        <v>427</v>
      </c>
    </row>
    <row r="156" spans="1:65" s="2" customFormat="1" ht="24.2" customHeight="1">
      <c r="A156" s="31"/>
      <c r="B156" s="145"/>
      <c r="C156" s="146" t="s">
        <v>8</v>
      </c>
      <c r="D156" s="146" t="s">
        <v>138</v>
      </c>
      <c r="E156" s="147" t="s">
        <v>248</v>
      </c>
      <c r="F156" s="148" t="s">
        <v>249</v>
      </c>
      <c r="G156" s="149" t="s">
        <v>192</v>
      </c>
      <c r="H156" s="150">
        <v>5.4</v>
      </c>
      <c r="I156" s="151"/>
      <c r="J156" s="151"/>
      <c r="K156" s="152">
        <f t="shared" si="1"/>
        <v>0</v>
      </c>
      <c r="L156" s="148" t="s">
        <v>142</v>
      </c>
      <c r="M156" s="32"/>
      <c r="N156" s="153" t="s">
        <v>1</v>
      </c>
      <c r="O156" s="154" t="s">
        <v>44</v>
      </c>
      <c r="P156" s="155">
        <f t="shared" si="2"/>
        <v>0</v>
      </c>
      <c r="Q156" s="155">
        <f t="shared" si="3"/>
        <v>0</v>
      </c>
      <c r="R156" s="155">
        <f t="shared" si="4"/>
        <v>0</v>
      </c>
      <c r="S156" s="57"/>
      <c r="T156" s="156">
        <f t="shared" si="5"/>
        <v>0</v>
      </c>
      <c r="U156" s="156">
        <v>0</v>
      </c>
      <c r="V156" s="156">
        <f t="shared" si="6"/>
        <v>0</v>
      </c>
      <c r="W156" s="156">
        <v>0</v>
      </c>
      <c r="X156" s="157">
        <f t="shared" si="7"/>
        <v>0</v>
      </c>
      <c r="Y156" s="31"/>
      <c r="Z156" s="31"/>
      <c r="AA156" s="31"/>
      <c r="AB156" s="31"/>
      <c r="AC156" s="31"/>
      <c r="AD156" s="31"/>
      <c r="AE156" s="31"/>
      <c r="AR156" s="158" t="s">
        <v>143</v>
      </c>
      <c r="AT156" s="158" t="s">
        <v>138</v>
      </c>
      <c r="AU156" s="158" t="s">
        <v>91</v>
      </c>
      <c r="AY156" s="16" t="s">
        <v>135</v>
      </c>
      <c r="BE156" s="159">
        <f t="shared" si="8"/>
        <v>0</v>
      </c>
      <c r="BF156" s="159">
        <f t="shared" si="9"/>
        <v>0</v>
      </c>
      <c r="BG156" s="159">
        <f t="shared" si="10"/>
        <v>0</v>
      </c>
      <c r="BH156" s="159">
        <f t="shared" si="11"/>
        <v>0</v>
      </c>
      <c r="BI156" s="159">
        <f t="shared" si="12"/>
        <v>0</v>
      </c>
      <c r="BJ156" s="16" t="s">
        <v>89</v>
      </c>
      <c r="BK156" s="159">
        <f t="shared" si="13"/>
        <v>0</v>
      </c>
      <c r="BL156" s="16" t="s">
        <v>143</v>
      </c>
      <c r="BM156" s="158" t="s">
        <v>428</v>
      </c>
    </row>
    <row r="157" spans="1:65" s="2" customFormat="1" ht="24.2" customHeight="1">
      <c r="A157" s="31"/>
      <c r="B157" s="145"/>
      <c r="C157" s="146" t="s">
        <v>237</v>
      </c>
      <c r="D157" s="146" t="s">
        <v>138</v>
      </c>
      <c r="E157" s="147" t="s">
        <v>252</v>
      </c>
      <c r="F157" s="148" t="s">
        <v>253</v>
      </c>
      <c r="G157" s="149" t="s">
        <v>192</v>
      </c>
      <c r="H157" s="150">
        <v>6</v>
      </c>
      <c r="I157" s="151"/>
      <c r="J157" s="151"/>
      <c r="K157" s="152">
        <f t="shared" si="1"/>
        <v>0</v>
      </c>
      <c r="L157" s="148" t="s">
        <v>142</v>
      </c>
      <c r="M157" s="32"/>
      <c r="N157" s="153" t="s">
        <v>1</v>
      </c>
      <c r="O157" s="154" t="s">
        <v>44</v>
      </c>
      <c r="P157" s="155">
        <f t="shared" si="2"/>
        <v>0</v>
      </c>
      <c r="Q157" s="155">
        <f t="shared" si="3"/>
        <v>0</v>
      </c>
      <c r="R157" s="155">
        <f t="shared" si="4"/>
        <v>0</v>
      </c>
      <c r="S157" s="57"/>
      <c r="T157" s="156">
        <f t="shared" si="5"/>
        <v>0</v>
      </c>
      <c r="U157" s="156">
        <v>0</v>
      </c>
      <c r="V157" s="156">
        <f t="shared" si="6"/>
        <v>0</v>
      </c>
      <c r="W157" s="156">
        <v>0</v>
      </c>
      <c r="X157" s="157">
        <f t="shared" si="7"/>
        <v>0</v>
      </c>
      <c r="Y157" s="31"/>
      <c r="Z157" s="31"/>
      <c r="AA157" s="31"/>
      <c r="AB157" s="31"/>
      <c r="AC157" s="31"/>
      <c r="AD157" s="31"/>
      <c r="AE157" s="31"/>
      <c r="AR157" s="158" t="s">
        <v>143</v>
      </c>
      <c r="AT157" s="158" t="s">
        <v>138</v>
      </c>
      <c r="AU157" s="158" t="s">
        <v>91</v>
      </c>
      <c r="AY157" s="16" t="s">
        <v>135</v>
      </c>
      <c r="BE157" s="159">
        <f t="shared" si="8"/>
        <v>0</v>
      </c>
      <c r="BF157" s="159">
        <f t="shared" si="9"/>
        <v>0</v>
      </c>
      <c r="BG157" s="159">
        <f t="shared" si="10"/>
        <v>0</v>
      </c>
      <c r="BH157" s="159">
        <f t="shared" si="11"/>
        <v>0</v>
      </c>
      <c r="BI157" s="159">
        <f t="shared" si="12"/>
        <v>0</v>
      </c>
      <c r="BJ157" s="16" t="s">
        <v>89</v>
      </c>
      <c r="BK157" s="159">
        <f t="shared" si="13"/>
        <v>0</v>
      </c>
      <c r="BL157" s="16" t="s">
        <v>143</v>
      </c>
      <c r="BM157" s="158" t="s">
        <v>429</v>
      </c>
    </row>
    <row r="158" spans="1:65" s="2" customFormat="1" ht="24.2" customHeight="1">
      <c r="A158" s="31"/>
      <c r="B158" s="145"/>
      <c r="C158" s="146" t="s">
        <v>242</v>
      </c>
      <c r="D158" s="146" t="s">
        <v>138</v>
      </c>
      <c r="E158" s="147" t="s">
        <v>256</v>
      </c>
      <c r="F158" s="148" t="s">
        <v>257</v>
      </c>
      <c r="G158" s="149" t="s">
        <v>192</v>
      </c>
      <c r="H158" s="150">
        <v>5.4</v>
      </c>
      <c r="I158" s="151"/>
      <c r="J158" s="151"/>
      <c r="K158" s="152">
        <f t="shared" si="1"/>
        <v>0</v>
      </c>
      <c r="L158" s="148" t="s">
        <v>142</v>
      </c>
      <c r="M158" s="32"/>
      <c r="N158" s="153" t="s">
        <v>1</v>
      </c>
      <c r="O158" s="154" t="s">
        <v>44</v>
      </c>
      <c r="P158" s="155">
        <f t="shared" si="2"/>
        <v>0</v>
      </c>
      <c r="Q158" s="155">
        <f t="shared" si="3"/>
        <v>0</v>
      </c>
      <c r="R158" s="155">
        <f t="shared" si="4"/>
        <v>0</v>
      </c>
      <c r="S158" s="57"/>
      <c r="T158" s="156">
        <f t="shared" si="5"/>
        <v>0</v>
      </c>
      <c r="U158" s="156">
        <v>0</v>
      </c>
      <c r="V158" s="156">
        <f t="shared" si="6"/>
        <v>0</v>
      </c>
      <c r="W158" s="156">
        <v>0</v>
      </c>
      <c r="X158" s="157">
        <f t="shared" si="7"/>
        <v>0</v>
      </c>
      <c r="Y158" s="31"/>
      <c r="Z158" s="31"/>
      <c r="AA158" s="31"/>
      <c r="AB158" s="31"/>
      <c r="AC158" s="31"/>
      <c r="AD158" s="31"/>
      <c r="AE158" s="31"/>
      <c r="AR158" s="158" t="s">
        <v>143</v>
      </c>
      <c r="AT158" s="158" t="s">
        <v>138</v>
      </c>
      <c r="AU158" s="158" t="s">
        <v>91</v>
      </c>
      <c r="AY158" s="16" t="s">
        <v>135</v>
      </c>
      <c r="BE158" s="159">
        <f t="shared" si="8"/>
        <v>0</v>
      </c>
      <c r="BF158" s="159">
        <f t="shared" si="9"/>
        <v>0</v>
      </c>
      <c r="BG158" s="159">
        <f t="shared" si="10"/>
        <v>0</v>
      </c>
      <c r="BH158" s="159">
        <f t="shared" si="11"/>
        <v>0</v>
      </c>
      <c r="BI158" s="159">
        <f t="shared" si="12"/>
        <v>0</v>
      </c>
      <c r="BJ158" s="16" t="s">
        <v>89</v>
      </c>
      <c r="BK158" s="159">
        <f t="shared" si="13"/>
        <v>0</v>
      </c>
      <c r="BL158" s="16" t="s">
        <v>143</v>
      </c>
      <c r="BM158" s="158" t="s">
        <v>430</v>
      </c>
    </row>
    <row r="159" spans="1:65" s="2" customFormat="1" ht="24.2" customHeight="1">
      <c r="A159" s="31"/>
      <c r="B159" s="145"/>
      <c r="C159" s="146" t="s">
        <v>247</v>
      </c>
      <c r="D159" s="146" t="s">
        <v>138</v>
      </c>
      <c r="E159" s="147" t="s">
        <v>260</v>
      </c>
      <c r="F159" s="148" t="s">
        <v>261</v>
      </c>
      <c r="G159" s="149" t="s">
        <v>192</v>
      </c>
      <c r="H159" s="150">
        <v>5.4</v>
      </c>
      <c r="I159" s="151"/>
      <c r="J159" s="151"/>
      <c r="K159" s="152">
        <f t="shared" si="1"/>
        <v>0</v>
      </c>
      <c r="L159" s="148" t="s">
        <v>142</v>
      </c>
      <c r="M159" s="32"/>
      <c r="N159" s="153" t="s">
        <v>1</v>
      </c>
      <c r="O159" s="154" t="s">
        <v>44</v>
      </c>
      <c r="P159" s="155">
        <f t="shared" si="2"/>
        <v>0</v>
      </c>
      <c r="Q159" s="155">
        <f t="shared" si="3"/>
        <v>0</v>
      </c>
      <c r="R159" s="155">
        <f t="shared" si="4"/>
        <v>0</v>
      </c>
      <c r="S159" s="57"/>
      <c r="T159" s="156">
        <f t="shared" si="5"/>
        <v>0</v>
      </c>
      <c r="U159" s="156">
        <v>0</v>
      </c>
      <c r="V159" s="156">
        <f t="shared" si="6"/>
        <v>0</v>
      </c>
      <c r="W159" s="156">
        <v>0</v>
      </c>
      <c r="X159" s="157">
        <f t="shared" si="7"/>
        <v>0</v>
      </c>
      <c r="Y159" s="31"/>
      <c r="Z159" s="31"/>
      <c r="AA159" s="31"/>
      <c r="AB159" s="31"/>
      <c r="AC159" s="31"/>
      <c r="AD159" s="31"/>
      <c r="AE159" s="31"/>
      <c r="AR159" s="158" t="s">
        <v>143</v>
      </c>
      <c r="AT159" s="158" t="s">
        <v>138</v>
      </c>
      <c r="AU159" s="158" t="s">
        <v>91</v>
      </c>
      <c r="AY159" s="16" t="s">
        <v>135</v>
      </c>
      <c r="BE159" s="159">
        <f t="shared" si="8"/>
        <v>0</v>
      </c>
      <c r="BF159" s="159">
        <f t="shared" si="9"/>
        <v>0</v>
      </c>
      <c r="BG159" s="159">
        <f t="shared" si="10"/>
        <v>0</v>
      </c>
      <c r="BH159" s="159">
        <f t="shared" si="11"/>
        <v>0</v>
      </c>
      <c r="BI159" s="159">
        <f t="shared" si="12"/>
        <v>0</v>
      </c>
      <c r="BJ159" s="16" t="s">
        <v>89</v>
      </c>
      <c r="BK159" s="159">
        <f t="shared" si="13"/>
        <v>0</v>
      </c>
      <c r="BL159" s="16" t="s">
        <v>143</v>
      </c>
      <c r="BM159" s="158" t="s">
        <v>431</v>
      </c>
    </row>
    <row r="160" spans="1:65" s="2" customFormat="1" ht="24.2" customHeight="1">
      <c r="A160" s="31"/>
      <c r="B160" s="145"/>
      <c r="C160" s="146" t="s">
        <v>251</v>
      </c>
      <c r="D160" s="146" t="s">
        <v>138</v>
      </c>
      <c r="E160" s="147" t="s">
        <v>432</v>
      </c>
      <c r="F160" s="148" t="s">
        <v>433</v>
      </c>
      <c r="G160" s="149" t="s">
        <v>192</v>
      </c>
      <c r="H160" s="150">
        <v>20</v>
      </c>
      <c r="I160" s="151"/>
      <c r="J160" s="151"/>
      <c r="K160" s="152">
        <f t="shared" si="1"/>
        <v>0</v>
      </c>
      <c r="L160" s="148" t="s">
        <v>142</v>
      </c>
      <c r="M160" s="32"/>
      <c r="N160" s="153" t="s">
        <v>1</v>
      </c>
      <c r="O160" s="154" t="s">
        <v>44</v>
      </c>
      <c r="P160" s="155">
        <f t="shared" si="2"/>
        <v>0</v>
      </c>
      <c r="Q160" s="155">
        <f t="shared" si="3"/>
        <v>0</v>
      </c>
      <c r="R160" s="155">
        <f t="shared" si="4"/>
        <v>0</v>
      </c>
      <c r="S160" s="57"/>
      <c r="T160" s="156">
        <f t="shared" si="5"/>
        <v>0</v>
      </c>
      <c r="U160" s="156">
        <v>0</v>
      </c>
      <c r="V160" s="156">
        <f t="shared" si="6"/>
        <v>0</v>
      </c>
      <c r="W160" s="156">
        <v>0</v>
      </c>
      <c r="X160" s="157">
        <f t="shared" si="7"/>
        <v>0</v>
      </c>
      <c r="Y160" s="31"/>
      <c r="Z160" s="31"/>
      <c r="AA160" s="31"/>
      <c r="AB160" s="31"/>
      <c r="AC160" s="31"/>
      <c r="AD160" s="31"/>
      <c r="AE160" s="31"/>
      <c r="AR160" s="158" t="s">
        <v>143</v>
      </c>
      <c r="AT160" s="158" t="s">
        <v>138</v>
      </c>
      <c r="AU160" s="158" t="s">
        <v>91</v>
      </c>
      <c r="AY160" s="16" t="s">
        <v>135</v>
      </c>
      <c r="BE160" s="159">
        <f t="shared" si="8"/>
        <v>0</v>
      </c>
      <c r="BF160" s="159">
        <f t="shared" si="9"/>
        <v>0</v>
      </c>
      <c r="BG160" s="159">
        <f t="shared" si="10"/>
        <v>0</v>
      </c>
      <c r="BH160" s="159">
        <f t="shared" si="11"/>
        <v>0</v>
      </c>
      <c r="BI160" s="159">
        <f t="shared" si="12"/>
        <v>0</v>
      </c>
      <c r="BJ160" s="16" t="s">
        <v>89</v>
      </c>
      <c r="BK160" s="159">
        <f t="shared" si="13"/>
        <v>0</v>
      </c>
      <c r="BL160" s="16" t="s">
        <v>143</v>
      </c>
      <c r="BM160" s="158" t="s">
        <v>434</v>
      </c>
    </row>
    <row r="161" spans="1:65" s="2" customFormat="1" ht="24.2" customHeight="1">
      <c r="A161" s="31"/>
      <c r="B161" s="145"/>
      <c r="C161" s="146" t="s">
        <v>255</v>
      </c>
      <c r="D161" s="146" t="s">
        <v>138</v>
      </c>
      <c r="E161" s="147" t="s">
        <v>435</v>
      </c>
      <c r="F161" s="148" t="s">
        <v>436</v>
      </c>
      <c r="G161" s="149" t="s">
        <v>141</v>
      </c>
      <c r="H161" s="150">
        <v>80</v>
      </c>
      <c r="I161" s="151"/>
      <c r="J161" s="151"/>
      <c r="K161" s="152">
        <f t="shared" si="1"/>
        <v>0</v>
      </c>
      <c r="L161" s="148" t="s">
        <v>142</v>
      </c>
      <c r="M161" s="32"/>
      <c r="N161" s="153" t="s">
        <v>1</v>
      </c>
      <c r="O161" s="154" t="s">
        <v>44</v>
      </c>
      <c r="P161" s="155">
        <f t="shared" si="2"/>
        <v>0</v>
      </c>
      <c r="Q161" s="155">
        <f t="shared" si="3"/>
        <v>0</v>
      </c>
      <c r="R161" s="155">
        <f t="shared" si="4"/>
        <v>0</v>
      </c>
      <c r="S161" s="57"/>
      <c r="T161" s="156">
        <f t="shared" si="5"/>
        <v>0</v>
      </c>
      <c r="U161" s="156">
        <v>0</v>
      </c>
      <c r="V161" s="156">
        <f t="shared" si="6"/>
        <v>0</v>
      </c>
      <c r="W161" s="156">
        <v>0</v>
      </c>
      <c r="X161" s="157">
        <f t="shared" si="7"/>
        <v>0</v>
      </c>
      <c r="Y161" s="31"/>
      <c r="Z161" s="31"/>
      <c r="AA161" s="31"/>
      <c r="AB161" s="31"/>
      <c r="AC161" s="31"/>
      <c r="AD161" s="31"/>
      <c r="AE161" s="31"/>
      <c r="AR161" s="158" t="s">
        <v>143</v>
      </c>
      <c r="AT161" s="158" t="s">
        <v>138</v>
      </c>
      <c r="AU161" s="158" t="s">
        <v>91</v>
      </c>
      <c r="AY161" s="16" t="s">
        <v>135</v>
      </c>
      <c r="BE161" s="159">
        <f t="shared" si="8"/>
        <v>0</v>
      </c>
      <c r="BF161" s="159">
        <f t="shared" si="9"/>
        <v>0</v>
      </c>
      <c r="BG161" s="159">
        <f t="shared" si="10"/>
        <v>0</v>
      </c>
      <c r="BH161" s="159">
        <f t="shared" si="11"/>
        <v>0</v>
      </c>
      <c r="BI161" s="159">
        <f t="shared" si="12"/>
        <v>0</v>
      </c>
      <c r="BJ161" s="16" t="s">
        <v>89</v>
      </c>
      <c r="BK161" s="159">
        <f t="shared" si="13"/>
        <v>0</v>
      </c>
      <c r="BL161" s="16" t="s">
        <v>143</v>
      </c>
      <c r="BM161" s="158" t="s">
        <v>437</v>
      </c>
    </row>
    <row r="162" spans="1:65" s="2" customFormat="1" ht="24.2" customHeight="1">
      <c r="A162" s="31"/>
      <c r="B162" s="145"/>
      <c r="C162" s="146" t="s">
        <v>259</v>
      </c>
      <c r="D162" s="146" t="s">
        <v>138</v>
      </c>
      <c r="E162" s="147" t="s">
        <v>264</v>
      </c>
      <c r="F162" s="148" t="s">
        <v>265</v>
      </c>
      <c r="G162" s="149" t="s">
        <v>141</v>
      </c>
      <c r="H162" s="150">
        <v>80</v>
      </c>
      <c r="I162" s="151"/>
      <c r="J162" s="151"/>
      <c r="K162" s="152">
        <f t="shared" si="1"/>
        <v>0</v>
      </c>
      <c r="L162" s="148" t="s">
        <v>266</v>
      </c>
      <c r="M162" s="32"/>
      <c r="N162" s="153" t="s">
        <v>1</v>
      </c>
      <c r="O162" s="154" t="s">
        <v>44</v>
      </c>
      <c r="P162" s="155">
        <f t="shared" si="2"/>
        <v>0</v>
      </c>
      <c r="Q162" s="155">
        <f t="shared" si="3"/>
        <v>0</v>
      </c>
      <c r="R162" s="155">
        <f t="shared" si="4"/>
        <v>0</v>
      </c>
      <c r="S162" s="57"/>
      <c r="T162" s="156">
        <f t="shared" si="5"/>
        <v>0</v>
      </c>
      <c r="U162" s="156">
        <v>0.55000000000000004</v>
      </c>
      <c r="V162" s="156">
        <f t="shared" si="6"/>
        <v>44</v>
      </c>
      <c r="W162" s="156">
        <v>0</v>
      </c>
      <c r="X162" s="157">
        <f t="shared" si="7"/>
        <v>0</v>
      </c>
      <c r="Y162" s="31"/>
      <c r="Z162" s="31"/>
      <c r="AA162" s="31"/>
      <c r="AB162" s="31"/>
      <c r="AC162" s="31"/>
      <c r="AD162" s="31"/>
      <c r="AE162" s="31"/>
      <c r="AR162" s="158" t="s">
        <v>143</v>
      </c>
      <c r="AT162" s="158" t="s">
        <v>138</v>
      </c>
      <c r="AU162" s="158" t="s">
        <v>91</v>
      </c>
      <c r="AY162" s="16" t="s">
        <v>135</v>
      </c>
      <c r="BE162" s="159">
        <f t="shared" si="8"/>
        <v>0</v>
      </c>
      <c r="BF162" s="159">
        <f t="shared" si="9"/>
        <v>0</v>
      </c>
      <c r="BG162" s="159">
        <f t="shared" si="10"/>
        <v>0</v>
      </c>
      <c r="BH162" s="159">
        <f t="shared" si="11"/>
        <v>0</v>
      </c>
      <c r="BI162" s="159">
        <f t="shared" si="12"/>
        <v>0</v>
      </c>
      <c r="BJ162" s="16" t="s">
        <v>89</v>
      </c>
      <c r="BK162" s="159">
        <f t="shared" si="13"/>
        <v>0</v>
      </c>
      <c r="BL162" s="16" t="s">
        <v>143</v>
      </c>
      <c r="BM162" s="158" t="s">
        <v>438</v>
      </c>
    </row>
    <row r="163" spans="1:65" s="2" customFormat="1" ht="24.2" customHeight="1">
      <c r="A163" s="31"/>
      <c r="B163" s="145"/>
      <c r="C163" s="146" t="s">
        <v>263</v>
      </c>
      <c r="D163" s="146" t="s">
        <v>138</v>
      </c>
      <c r="E163" s="147" t="s">
        <v>269</v>
      </c>
      <c r="F163" s="148" t="s">
        <v>270</v>
      </c>
      <c r="G163" s="149" t="s">
        <v>153</v>
      </c>
      <c r="H163" s="150">
        <v>160</v>
      </c>
      <c r="I163" s="151"/>
      <c r="J163" s="151"/>
      <c r="K163" s="152">
        <f t="shared" si="1"/>
        <v>0</v>
      </c>
      <c r="L163" s="148" t="s">
        <v>142</v>
      </c>
      <c r="M163" s="32"/>
      <c r="N163" s="153" t="s">
        <v>1</v>
      </c>
      <c r="O163" s="154" t="s">
        <v>44</v>
      </c>
      <c r="P163" s="155">
        <f t="shared" si="2"/>
        <v>0</v>
      </c>
      <c r="Q163" s="155">
        <f t="shared" si="3"/>
        <v>0</v>
      </c>
      <c r="R163" s="155">
        <f t="shared" si="4"/>
        <v>0</v>
      </c>
      <c r="S163" s="57"/>
      <c r="T163" s="156">
        <f t="shared" si="5"/>
        <v>0</v>
      </c>
      <c r="U163" s="156">
        <v>0</v>
      </c>
      <c r="V163" s="156">
        <f t="shared" si="6"/>
        <v>0</v>
      </c>
      <c r="W163" s="156">
        <v>0</v>
      </c>
      <c r="X163" s="157">
        <f t="shared" si="7"/>
        <v>0</v>
      </c>
      <c r="Y163" s="31"/>
      <c r="Z163" s="31"/>
      <c r="AA163" s="31"/>
      <c r="AB163" s="31"/>
      <c r="AC163" s="31"/>
      <c r="AD163" s="31"/>
      <c r="AE163" s="31"/>
      <c r="AR163" s="158" t="s">
        <v>143</v>
      </c>
      <c r="AT163" s="158" t="s">
        <v>138</v>
      </c>
      <c r="AU163" s="158" t="s">
        <v>91</v>
      </c>
      <c r="AY163" s="16" t="s">
        <v>135</v>
      </c>
      <c r="BE163" s="159">
        <f t="shared" si="8"/>
        <v>0</v>
      </c>
      <c r="BF163" s="159">
        <f t="shared" si="9"/>
        <v>0</v>
      </c>
      <c r="BG163" s="159">
        <f t="shared" si="10"/>
        <v>0</v>
      </c>
      <c r="BH163" s="159">
        <f t="shared" si="11"/>
        <v>0</v>
      </c>
      <c r="BI163" s="159">
        <f t="shared" si="12"/>
        <v>0</v>
      </c>
      <c r="BJ163" s="16" t="s">
        <v>89</v>
      </c>
      <c r="BK163" s="159">
        <f t="shared" si="13"/>
        <v>0</v>
      </c>
      <c r="BL163" s="16" t="s">
        <v>143</v>
      </c>
      <c r="BM163" s="158" t="s">
        <v>439</v>
      </c>
    </row>
    <row r="164" spans="1:65" s="13" customFormat="1" ht="11.25">
      <c r="B164" s="160"/>
      <c r="D164" s="161" t="s">
        <v>148</v>
      </c>
      <c r="E164" s="162" t="s">
        <v>1</v>
      </c>
      <c r="F164" s="163" t="s">
        <v>440</v>
      </c>
      <c r="H164" s="164">
        <v>160</v>
      </c>
      <c r="I164" s="165"/>
      <c r="J164" s="165"/>
      <c r="M164" s="160"/>
      <c r="N164" s="166"/>
      <c r="O164" s="167"/>
      <c r="P164" s="167"/>
      <c r="Q164" s="167"/>
      <c r="R164" s="167"/>
      <c r="S164" s="167"/>
      <c r="T164" s="167"/>
      <c r="U164" s="167"/>
      <c r="V164" s="167"/>
      <c r="W164" s="167"/>
      <c r="X164" s="168"/>
      <c r="AT164" s="162" t="s">
        <v>148</v>
      </c>
      <c r="AU164" s="162" t="s">
        <v>91</v>
      </c>
      <c r="AV164" s="13" t="s">
        <v>91</v>
      </c>
      <c r="AW164" s="13" t="s">
        <v>4</v>
      </c>
      <c r="AX164" s="13" t="s">
        <v>89</v>
      </c>
      <c r="AY164" s="162" t="s">
        <v>135</v>
      </c>
    </row>
    <row r="165" spans="1:65" s="2" customFormat="1" ht="24.2" customHeight="1">
      <c r="A165" s="31"/>
      <c r="B165" s="145"/>
      <c r="C165" s="146" t="s">
        <v>268</v>
      </c>
      <c r="D165" s="146" t="s">
        <v>138</v>
      </c>
      <c r="E165" s="147" t="s">
        <v>274</v>
      </c>
      <c r="F165" s="148" t="s">
        <v>275</v>
      </c>
      <c r="G165" s="149" t="s">
        <v>153</v>
      </c>
      <c r="H165" s="150">
        <v>6.12</v>
      </c>
      <c r="I165" s="151"/>
      <c r="J165" s="151"/>
      <c r="K165" s="152">
        <f>ROUND(P165*H165,2)</f>
        <v>0</v>
      </c>
      <c r="L165" s="148" t="s">
        <v>266</v>
      </c>
      <c r="M165" s="32"/>
      <c r="N165" s="153" t="s">
        <v>1</v>
      </c>
      <c r="O165" s="154" t="s">
        <v>44</v>
      </c>
      <c r="P165" s="155">
        <f>I165+J165</f>
        <v>0</v>
      </c>
      <c r="Q165" s="155">
        <f>ROUND(I165*H165,2)</f>
        <v>0</v>
      </c>
      <c r="R165" s="155">
        <f>ROUND(J165*H165,2)</f>
        <v>0</v>
      </c>
      <c r="S165" s="57"/>
      <c r="T165" s="156">
        <f>S165*H165</f>
        <v>0</v>
      </c>
      <c r="U165" s="156">
        <v>0</v>
      </c>
      <c r="V165" s="156">
        <f>U165*H165</f>
        <v>0</v>
      </c>
      <c r="W165" s="156">
        <v>1.6</v>
      </c>
      <c r="X165" s="157">
        <f>W165*H165</f>
        <v>9.7920000000000016</v>
      </c>
      <c r="Y165" s="31"/>
      <c r="Z165" s="31"/>
      <c r="AA165" s="31"/>
      <c r="AB165" s="31"/>
      <c r="AC165" s="31"/>
      <c r="AD165" s="31"/>
      <c r="AE165" s="31"/>
      <c r="AR165" s="158" t="s">
        <v>143</v>
      </c>
      <c r="AT165" s="158" t="s">
        <v>138</v>
      </c>
      <c r="AU165" s="158" t="s">
        <v>91</v>
      </c>
      <c r="AY165" s="16" t="s">
        <v>135</v>
      </c>
      <c r="BE165" s="159">
        <f>IF(O165="základní",K165,0)</f>
        <v>0</v>
      </c>
      <c r="BF165" s="159">
        <f>IF(O165="snížená",K165,0)</f>
        <v>0</v>
      </c>
      <c r="BG165" s="159">
        <f>IF(O165="zákl. přenesená",K165,0)</f>
        <v>0</v>
      </c>
      <c r="BH165" s="159">
        <f>IF(O165="sníž. přenesená",K165,0)</f>
        <v>0</v>
      </c>
      <c r="BI165" s="159">
        <f>IF(O165="nulová",K165,0)</f>
        <v>0</v>
      </c>
      <c r="BJ165" s="16" t="s">
        <v>89</v>
      </c>
      <c r="BK165" s="159">
        <f>ROUND(P165*H165,2)</f>
        <v>0</v>
      </c>
      <c r="BL165" s="16" t="s">
        <v>143</v>
      </c>
      <c r="BM165" s="158" t="s">
        <v>441</v>
      </c>
    </row>
    <row r="166" spans="1:65" s="13" customFormat="1" ht="11.25">
      <c r="B166" s="160"/>
      <c r="D166" s="161" t="s">
        <v>148</v>
      </c>
      <c r="E166" s="162" t="s">
        <v>1</v>
      </c>
      <c r="F166" s="163" t="s">
        <v>442</v>
      </c>
      <c r="H166" s="164">
        <v>6.12</v>
      </c>
      <c r="I166" s="165"/>
      <c r="J166" s="165"/>
      <c r="M166" s="160"/>
      <c r="N166" s="166"/>
      <c r="O166" s="167"/>
      <c r="P166" s="167"/>
      <c r="Q166" s="167"/>
      <c r="R166" s="167"/>
      <c r="S166" s="167"/>
      <c r="T166" s="167"/>
      <c r="U166" s="167"/>
      <c r="V166" s="167"/>
      <c r="W166" s="167"/>
      <c r="X166" s="168"/>
      <c r="AT166" s="162" t="s">
        <v>148</v>
      </c>
      <c r="AU166" s="162" t="s">
        <v>91</v>
      </c>
      <c r="AV166" s="13" t="s">
        <v>91</v>
      </c>
      <c r="AW166" s="13" t="s">
        <v>4</v>
      </c>
      <c r="AX166" s="13" t="s">
        <v>89</v>
      </c>
      <c r="AY166" s="162" t="s">
        <v>135</v>
      </c>
    </row>
    <row r="167" spans="1:65" s="2" customFormat="1" ht="24.2" customHeight="1">
      <c r="A167" s="31"/>
      <c r="B167" s="145"/>
      <c r="C167" s="146" t="s">
        <v>273</v>
      </c>
      <c r="D167" s="146" t="s">
        <v>138</v>
      </c>
      <c r="E167" s="147" t="s">
        <v>278</v>
      </c>
      <c r="F167" s="148" t="s">
        <v>279</v>
      </c>
      <c r="G167" s="149" t="s">
        <v>153</v>
      </c>
      <c r="H167" s="150">
        <v>90</v>
      </c>
      <c r="I167" s="151"/>
      <c r="J167" s="151"/>
      <c r="K167" s="152">
        <f t="shared" ref="K167:K178" si="14">ROUND(P167*H167,2)</f>
        <v>0</v>
      </c>
      <c r="L167" s="148" t="s">
        <v>142</v>
      </c>
      <c r="M167" s="32"/>
      <c r="N167" s="153" t="s">
        <v>1</v>
      </c>
      <c r="O167" s="154" t="s">
        <v>44</v>
      </c>
      <c r="P167" s="155">
        <f t="shared" ref="P167:P178" si="15">I167+J167</f>
        <v>0</v>
      </c>
      <c r="Q167" s="155">
        <f t="shared" ref="Q167:Q178" si="16">ROUND(I167*H167,2)</f>
        <v>0</v>
      </c>
      <c r="R167" s="155">
        <f t="shared" ref="R167:R178" si="17">ROUND(J167*H167,2)</f>
        <v>0</v>
      </c>
      <c r="S167" s="57"/>
      <c r="T167" s="156">
        <f t="shared" ref="T167:T178" si="18">S167*H167</f>
        <v>0</v>
      </c>
      <c r="U167" s="156">
        <v>0</v>
      </c>
      <c r="V167" s="156">
        <f t="shared" ref="V167:V178" si="19">U167*H167</f>
        <v>0</v>
      </c>
      <c r="W167" s="156">
        <v>0</v>
      </c>
      <c r="X167" s="157">
        <f t="shared" ref="X167:X178" si="20">W167*H167</f>
        <v>0</v>
      </c>
      <c r="Y167" s="31"/>
      <c r="Z167" s="31"/>
      <c r="AA167" s="31"/>
      <c r="AB167" s="31"/>
      <c r="AC167" s="31"/>
      <c r="AD167" s="31"/>
      <c r="AE167" s="31"/>
      <c r="AR167" s="158" t="s">
        <v>143</v>
      </c>
      <c r="AT167" s="158" t="s">
        <v>138</v>
      </c>
      <c r="AU167" s="158" t="s">
        <v>91</v>
      </c>
      <c r="AY167" s="16" t="s">
        <v>135</v>
      </c>
      <c r="BE167" s="159">
        <f t="shared" ref="BE167:BE178" si="21">IF(O167="základní",K167,0)</f>
        <v>0</v>
      </c>
      <c r="BF167" s="159">
        <f t="shared" ref="BF167:BF178" si="22">IF(O167="snížená",K167,0)</f>
        <v>0</v>
      </c>
      <c r="BG167" s="159">
        <f t="shared" ref="BG167:BG178" si="23">IF(O167="zákl. přenesená",K167,0)</f>
        <v>0</v>
      </c>
      <c r="BH167" s="159">
        <f t="shared" ref="BH167:BH178" si="24">IF(O167="sníž. přenesená",K167,0)</f>
        <v>0</v>
      </c>
      <c r="BI167" s="159">
        <f t="shared" ref="BI167:BI178" si="25">IF(O167="nulová",K167,0)</f>
        <v>0</v>
      </c>
      <c r="BJ167" s="16" t="s">
        <v>89</v>
      </c>
      <c r="BK167" s="159">
        <f t="shared" ref="BK167:BK178" si="26">ROUND(P167*H167,2)</f>
        <v>0</v>
      </c>
      <c r="BL167" s="16" t="s">
        <v>143</v>
      </c>
      <c r="BM167" s="158" t="s">
        <v>443</v>
      </c>
    </row>
    <row r="168" spans="1:65" s="2" customFormat="1" ht="24.2" customHeight="1">
      <c r="A168" s="31"/>
      <c r="B168" s="145"/>
      <c r="C168" s="146" t="s">
        <v>277</v>
      </c>
      <c r="D168" s="146" t="s">
        <v>138</v>
      </c>
      <c r="E168" s="147" t="s">
        <v>282</v>
      </c>
      <c r="F168" s="148" t="s">
        <v>283</v>
      </c>
      <c r="G168" s="149" t="s">
        <v>153</v>
      </c>
      <c r="H168" s="150">
        <v>6.12</v>
      </c>
      <c r="I168" s="151"/>
      <c r="J168" s="151"/>
      <c r="K168" s="152">
        <f t="shared" si="14"/>
        <v>0</v>
      </c>
      <c r="L168" s="148" t="s">
        <v>266</v>
      </c>
      <c r="M168" s="32"/>
      <c r="N168" s="153" t="s">
        <v>1</v>
      </c>
      <c r="O168" s="154" t="s">
        <v>44</v>
      </c>
      <c r="P168" s="155">
        <f t="shared" si="15"/>
        <v>0</v>
      </c>
      <c r="Q168" s="155">
        <f t="shared" si="16"/>
        <v>0</v>
      </c>
      <c r="R168" s="155">
        <f t="shared" si="17"/>
        <v>0</v>
      </c>
      <c r="S168" s="57"/>
      <c r="T168" s="156">
        <f t="shared" si="18"/>
        <v>0</v>
      </c>
      <c r="U168" s="156">
        <v>0</v>
      </c>
      <c r="V168" s="156">
        <f t="shared" si="19"/>
        <v>0</v>
      </c>
      <c r="W168" s="156">
        <v>1.8</v>
      </c>
      <c r="X168" s="157">
        <f t="shared" si="20"/>
        <v>11.016</v>
      </c>
      <c r="Y168" s="31"/>
      <c r="Z168" s="31"/>
      <c r="AA168" s="31"/>
      <c r="AB168" s="31"/>
      <c r="AC168" s="31"/>
      <c r="AD168" s="31"/>
      <c r="AE168" s="31"/>
      <c r="AR168" s="158" t="s">
        <v>143</v>
      </c>
      <c r="AT168" s="158" t="s">
        <v>138</v>
      </c>
      <c r="AU168" s="158" t="s">
        <v>91</v>
      </c>
      <c r="AY168" s="16" t="s">
        <v>135</v>
      </c>
      <c r="BE168" s="159">
        <f t="shared" si="21"/>
        <v>0</v>
      </c>
      <c r="BF168" s="159">
        <f t="shared" si="22"/>
        <v>0</v>
      </c>
      <c r="BG168" s="159">
        <f t="shared" si="23"/>
        <v>0</v>
      </c>
      <c r="BH168" s="159">
        <f t="shared" si="24"/>
        <v>0</v>
      </c>
      <c r="BI168" s="159">
        <f t="shared" si="25"/>
        <v>0</v>
      </c>
      <c r="BJ168" s="16" t="s">
        <v>89</v>
      </c>
      <c r="BK168" s="159">
        <f t="shared" si="26"/>
        <v>0</v>
      </c>
      <c r="BL168" s="16" t="s">
        <v>143</v>
      </c>
      <c r="BM168" s="158" t="s">
        <v>444</v>
      </c>
    </row>
    <row r="169" spans="1:65" s="2" customFormat="1" ht="24.2" customHeight="1">
      <c r="A169" s="31"/>
      <c r="B169" s="145"/>
      <c r="C169" s="146" t="s">
        <v>281</v>
      </c>
      <c r="D169" s="146" t="s">
        <v>138</v>
      </c>
      <c r="E169" s="147" t="s">
        <v>286</v>
      </c>
      <c r="F169" s="148" t="s">
        <v>287</v>
      </c>
      <c r="G169" s="149" t="s">
        <v>141</v>
      </c>
      <c r="H169" s="150">
        <v>300</v>
      </c>
      <c r="I169" s="151"/>
      <c r="J169" s="151"/>
      <c r="K169" s="152">
        <f t="shared" si="14"/>
        <v>0</v>
      </c>
      <c r="L169" s="148" t="s">
        <v>142</v>
      </c>
      <c r="M169" s="32"/>
      <c r="N169" s="153" t="s">
        <v>1</v>
      </c>
      <c r="O169" s="154" t="s">
        <v>44</v>
      </c>
      <c r="P169" s="155">
        <f t="shared" si="15"/>
        <v>0</v>
      </c>
      <c r="Q169" s="155">
        <f t="shared" si="16"/>
        <v>0</v>
      </c>
      <c r="R169" s="155">
        <f t="shared" si="17"/>
        <v>0</v>
      </c>
      <c r="S169" s="57"/>
      <c r="T169" s="156">
        <f t="shared" si="18"/>
        <v>0</v>
      </c>
      <c r="U169" s="156">
        <v>0</v>
      </c>
      <c r="V169" s="156">
        <f t="shared" si="19"/>
        <v>0</v>
      </c>
      <c r="W169" s="156">
        <v>0</v>
      </c>
      <c r="X169" s="157">
        <f t="shared" si="20"/>
        <v>0</v>
      </c>
      <c r="Y169" s="31"/>
      <c r="Z169" s="31"/>
      <c r="AA169" s="31"/>
      <c r="AB169" s="31"/>
      <c r="AC169" s="31"/>
      <c r="AD169" s="31"/>
      <c r="AE169" s="31"/>
      <c r="AR169" s="158" t="s">
        <v>143</v>
      </c>
      <c r="AT169" s="158" t="s">
        <v>138</v>
      </c>
      <c r="AU169" s="158" t="s">
        <v>91</v>
      </c>
      <c r="AY169" s="16" t="s">
        <v>135</v>
      </c>
      <c r="BE169" s="159">
        <f t="shared" si="21"/>
        <v>0</v>
      </c>
      <c r="BF169" s="159">
        <f t="shared" si="22"/>
        <v>0</v>
      </c>
      <c r="BG169" s="159">
        <f t="shared" si="23"/>
        <v>0</v>
      </c>
      <c r="BH169" s="159">
        <f t="shared" si="24"/>
        <v>0</v>
      </c>
      <c r="BI169" s="159">
        <f t="shared" si="25"/>
        <v>0</v>
      </c>
      <c r="BJ169" s="16" t="s">
        <v>89</v>
      </c>
      <c r="BK169" s="159">
        <f t="shared" si="26"/>
        <v>0</v>
      </c>
      <c r="BL169" s="16" t="s">
        <v>143</v>
      </c>
      <c r="BM169" s="158" t="s">
        <v>445</v>
      </c>
    </row>
    <row r="170" spans="1:65" s="2" customFormat="1" ht="24.2" customHeight="1">
      <c r="A170" s="31"/>
      <c r="B170" s="145"/>
      <c r="C170" s="146" t="s">
        <v>285</v>
      </c>
      <c r="D170" s="146" t="s">
        <v>138</v>
      </c>
      <c r="E170" s="147" t="s">
        <v>290</v>
      </c>
      <c r="F170" s="148" t="s">
        <v>291</v>
      </c>
      <c r="G170" s="149" t="s">
        <v>141</v>
      </c>
      <c r="H170" s="150">
        <v>2800</v>
      </c>
      <c r="I170" s="151"/>
      <c r="J170" s="151"/>
      <c r="K170" s="152">
        <f t="shared" si="14"/>
        <v>0</v>
      </c>
      <c r="L170" s="148" t="s">
        <v>142</v>
      </c>
      <c r="M170" s="32"/>
      <c r="N170" s="153" t="s">
        <v>1</v>
      </c>
      <c r="O170" s="154" t="s">
        <v>44</v>
      </c>
      <c r="P170" s="155">
        <f t="shared" si="15"/>
        <v>0</v>
      </c>
      <c r="Q170" s="155">
        <f t="shared" si="16"/>
        <v>0</v>
      </c>
      <c r="R170" s="155">
        <f t="shared" si="17"/>
        <v>0</v>
      </c>
      <c r="S170" s="57"/>
      <c r="T170" s="156">
        <f t="shared" si="18"/>
        <v>0</v>
      </c>
      <c r="U170" s="156">
        <v>0</v>
      </c>
      <c r="V170" s="156">
        <f t="shared" si="19"/>
        <v>0</v>
      </c>
      <c r="W170" s="156">
        <v>0</v>
      </c>
      <c r="X170" s="157">
        <f t="shared" si="20"/>
        <v>0</v>
      </c>
      <c r="Y170" s="31"/>
      <c r="Z170" s="31"/>
      <c r="AA170" s="31"/>
      <c r="AB170" s="31"/>
      <c r="AC170" s="31"/>
      <c r="AD170" s="31"/>
      <c r="AE170" s="31"/>
      <c r="AR170" s="158" t="s">
        <v>143</v>
      </c>
      <c r="AT170" s="158" t="s">
        <v>138</v>
      </c>
      <c r="AU170" s="158" t="s">
        <v>91</v>
      </c>
      <c r="AY170" s="16" t="s">
        <v>135</v>
      </c>
      <c r="BE170" s="159">
        <f t="shared" si="21"/>
        <v>0</v>
      </c>
      <c r="BF170" s="159">
        <f t="shared" si="22"/>
        <v>0</v>
      </c>
      <c r="BG170" s="159">
        <f t="shared" si="23"/>
        <v>0</v>
      </c>
      <c r="BH170" s="159">
        <f t="shared" si="24"/>
        <v>0</v>
      </c>
      <c r="BI170" s="159">
        <f t="shared" si="25"/>
        <v>0</v>
      </c>
      <c r="BJ170" s="16" t="s">
        <v>89</v>
      </c>
      <c r="BK170" s="159">
        <f t="shared" si="26"/>
        <v>0</v>
      </c>
      <c r="BL170" s="16" t="s">
        <v>143</v>
      </c>
      <c r="BM170" s="158" t="s">
        <v>446</v>
      </c>
    </row>
    <row r="171" spans="1:65" s="2" customFormat="1" ht="24.2" customHeight="1">
      <c r="A171" s="31"/>
      <c r="B171" s="145"/>
      <c r="C171" s="181" t="s">
        <v>289</v>
      </c>
      <c r="D171" s="181" t="s">
        <v>294</v>
      </c>
      <c r="E171" s="182" t="s">
        <v>295</v>
      </c>
      <c r="F171" s="183" t="s">
        <v>296</v>
      </c>
      <c r="G171" s="184" t="s">
        <v>297</v>
      </c>
      <c r="H171" s="185">
        <v>2073.6</v>
      </c>
      <c r="I171" s="186"/>
      <c r="J171" s="187"/>
      <c r="K171" s="188">
        <f t="shared" si="14"/>
        <v>0</v>
      </c>
      <c r="L171" s="183" t="s">
        <v>266</v>
      </c>
      <c r="M171" s="189"/>
      <c r="N171" s="190" t="s">
        <v>1</v>
      </c>
      <c r="O171" s="154" t="s">
        <v>44</v>
      </c>
      <c r="P171" s="155">
        <f t="shared" si="15"/>
        <v>0</v>
      </c>
      <c r="Q171" s="155">
        <f t="shared" si="16"/>
        <v>0</v>
      </c>
      <c r="R171" s="155">
        <f t="shared" si="17"/>
        <v>0</v>
      </c>
      <c r="S171" s="57"/>
      <c r="T171" s="156">
        <f t="shared" si="18"/>
        <v>0</v>
      </c>
      <c r="U171" s="156">
        <v>0</v>
      </c>
      <c r="V171" s="156">
        <f t="shared" si="19"/>
        <v>0</v>
      </c>
      <c r="W171" s="156">
        <v>0</v>
      </c>
      <c r="X171" s="157">
        <f t="shared" si="20"/>
        <v>0</v>
      </c>
      <c r="Y171" s="31"/>
      <c r="Z171" s="31"/>
      <c r="AA171" s="31"/>
      <c r="AB171" s="31"/>
      <c r="AC171" s="31"/>
      <c r="AD171" s="31"/>
      <c r="AE171" s="31"/>
      <c r="AR171" s="158" t="s">
        <v>177</v>
      </c>
      <c r="AT171" s="158" t="s">
        <v>294</v>
      </c>
      <c r="AU171" s="158" t="s">
        <v>91</v>
      </c>
      <c r="AY171" s="16" t="s">
        <v>135</v>
      </c>
      <c r="BE171" s="159">
        <f t="shared" si="21"/>
        <v>0</v>
      </c>
      <c r="BF171" s="159">
        <f t="shared" si="22"/>
        <v>0</v>
      </c>
      <c r="BG171" s="159">
        <f t="shared" si="23"/>
        <v>0</v>
      </c>
      <c r="BH171" s="159">
        <f t="shared" si="24"/>
        <v>0</v>
      </c>
      <c r="BI171" s="159">
        <f t="shared" si="25"/>
        <v>0</v>
      </c>
      <c r="BJ171" s="16" t="s">
        <v>89</v>
      </c>
      <c r="BK171" s="159">
        <f t="shared" si="26"/>
        <v>0</v>
      </c>
      <c r="BL171" s="16" t="s">
        <v>143</v>
      </c>
      <c r="BM171" s="158" t="s">
        <v>447</v>
      </c>
    </row>
    <row r="172" spans="1:65" s="2" customFormat="1" ht="24.2" customHeight="1">
      <c r="A172" s="31"/>
      <c r="B172" s="145"/>
      <c r="C172" s="181" t="s">
        <v>293</v>
      </c>
      <c r="D172" s="181" t="s">
        <v>294</v>
      </c>
      <c r="E172" s="182" t="s">
        <v>300</v>
      </c>
      <c r="F172" s="183" t="s">
        <v>301</v>
      </c>
      <c r="G172" s="184" t="s">
        <v>297</v>
      </c>
      <c r="H172" s="185">
        <v>11.016</v>
      </c>
      <c r="I172" s="186"/>
      <c r="J172" s="187"/>
      <c r="K172" s="188">
        <f t="shared" si="14"/>
        <v>0</v>
      </c>
      <c r="L172" s="183" t="s">
        <v>266</v>
      </c>
      <c r="M172" s="189"/>
      <c r="N172" s="190" t="s">
        <v>1</v>
      </c>
      <c r="O172" s="154" t="s">
        <v>44</v>
      </c>
      <c r="P172" s="155">
        <f t="shared" si="15"/>
        <v>0</v>
      </c>
      <c r="Q172" s="155">
        <f t="shared" si="16"/>
        <v>0</v>
      </c>
      <c r="R172" s="155">
        <f t="shared" si="17"/>
        <v>0</v>
      </c>
      <c r="S172" s="57"/>
      <c r="T172" s="156">
        <f t="shared" si="18"/>
        <v>0</v>
      </c>
      <c r="U172" s="156">
        <v>1.8</v>
      </c>
      <c r="V172" s="156">
        <f t="shared" si="19"/>
        <v>19.828800000000001</v>
      </c>
      <c r="W172" s="156">
        <v>0</v>
      </c>
      <c r="X172" s="157">
        <f t="shared" si="20"/>
        <v>0</v>
      </c>
      <c r="Y172" s="31"/>
      <c r="Z172" s="31"/>
      <c r="AA172" s="31"/>
      <c r="AB172" s="31"/>
      <c r="AC172" s="31"/>
      <c r="AD172" s="31"/>
      <c r="AE172" s="31"/>
      <c r="AR172" s="158" t="s">
        <v>177</v>
      </c>
      <c r="AT172" s="158" t="s">
        <v>294</v>
      </c>
      <c r="AU172" s="158" t="s">
        <v>91</v>
      </c>
      <c r="AY172" s="16" t="s">
        <v>135</v>
      </c>
      <c r="BE172" s="159">
        <f t="shared" si="21"/>
        <v>0</v>
      </c>
      <c r="BF172" s="159">
        <f t="shared" si="22"/>
        <v>0</v>
      </c>
      <c r="BG172" s="159">
        <f t="shared" si="23"/>
        <v>0</v>
      </c>
      <c r="BH172" s="159">
        <f t="shared" si="24"/>
        <v>0</v>
      </c>
      <c r="BI172" s="159">
        <f t="shared" si="25"/>
        <v>0</v>
      </c>
      <c r="BJ172" s="16" t="s">
        <v>89</v>
      </c>
      <c r="BK172" s="159">
        <f t="shared" si="26"/>
        <v>0</v>
      </c>
      <c r="BL172" s="16" t="s">
        <v>143</v>
      </c>
      <c r="BM172" s="158" t="s">
        <v>448</v>
      </c>
    </row>
    <row r="173" spans="1:65" s="2" customFormat="1" ht="24.2" customHeight="1">
      <c r="A173" s="31"/>
      <c r="B173" s="145"/>
      <c r="C173" s="181" t="s">
        <v>299</v>
      </c>
      <c r="D173" s="181" t="s">
        <v>294</v>
      </c>
      <c r="E173" s="182" t="s">
        <v>304</v>
      </c>
      <c r="F173" s="183" t="s">
        <v>305</v>
      </c>
      <c r="G173" s="184" t="s">
        <v>297</v>
      </c>
      <c r="H173" s="185">
        <v>255</v>
      </c>
      <c r="I173" s="186"/>
      <c r="J173" s="187"/>
      <c r="K173" s="188">
        <f t="shared" si="14"/>
        <v>0</v>
      </c>
      <c r="L173" s="183" t="s">
        <v>266</v>
      </c>
      <c r="M173" s="189"/>
      <c r="N173" s="190" t="s">
        <v>1</v>
      </c>
      <c r="O173" s="154" t="s">
        <v>44</v>
      </c>
      <c r="P173" s="155">
        <f t="shared" si="15"/>
        <v>0</v>
      </c>
      <c r="Q173" s="155">
        <f t="shared" si="16"/>
        <v>0</v>
      </c>
      <c r="R173" s="155">
        <f t="shared" si="17"/>
        <v>0</v>
      </c>
      <c r="S173" s="57"/>
      <c r="T173" s="156">
        <f t="shared" si="18"/>
        <v>0</v>
      </c>
      <c r="U173" s="156">
        <v>1.6</v>
      </c>
      <c r="V173" s="156">
        <f t="shared" si="19"/>
        <v>408</v>
      </c>
      <c r="W173" s="156">
        <v>0</v>
      </c>
      <c r="X173" s="157">
        <f t="shared" si="20"/>
        <v>0</v>
      </c>
      <c r="Y173" s="31"/>
      <c r="Z173" s="31"/>
      <c r="AA173" s="31"/>
      <c r="AB173" s="31"/>
      <c r="AC173" s="31"/>
      <c r="AD173" s="31"/>
      <c r="AE173" s="31"/>
      <c r="AR173" s="158" t="s">
        <v>177</v>
      </c>
      <c r="AT173" s="158" t="s">
        <v>294</v>
      </c>
      <c r="AU173" s="158" t="s">
        <v>91</v>
      </c>
      <c r="AY173" s="16" t="s">
        <v>135</v>
      </c>
      <c r="BE173" s="159">
        <f t="shared" si="21"/>
        <v>0</v>
      </c>
      <c r="BF173" s="159">
        <f t="shared" si="22"/>
        <v>0</v>
      </c>
      <c r="BG173" s="159">
        <f t="shared" si="23"/>
        <v>0</v>
      </c>
      <c r="BH173" s="159">
        <f t="shared" si="24"/>
        <v>0</v>
      </c>
      <c r="BI173" s="159">
        <f t="shared" si="25"/>
        <v>0</v>
      </c>
      <c r="BJ173" s="16" t="s">
        <v>89</v>
      </c>
      <c r="BK173" s="159">
        <f t="shared" si="26"/>
        <v>0</v>
      </c>
      <c r="BL173" s="16" t="s">
        <v>143</v>
      </c>
      <c r="BM173" s="158" t="s">
        <v>449</v>
      </c>
    </row>
    <row r="174" spans="1:65" s="2" customFormat="1" ht="24.2" customHeight="1">
      <c r="A174" s="31"/>
      <c r="B174" s="145"/>
      <c r="C174" s="181" t="s">
        <v>303</v>
      </c>
      <c r="D174" s="181" t="s">
        <v>294</v>
      </c>
      <c r="E174" s="182" t="s">
        <v>329</v>
      </c>
      <c r="F174" s="183" t="s">
        <v>330</v>
      </c>
      <c r="G174" s="184" t="s">
        <v>174</v>
      </c>
      <c r="H174" s="185">
        <v>45</v>
      </c>
      <c r="I174" s="186"/>
      <c r="J174" s="187"/>
      <c r="K174" s="188">
        <f t="shared" si="14"/>
        <v>0</v>
      </c>
      <c r="L174" s="183" t="s">
        <v>142</v>
      </c>
      <c r="M174" s="189"/>
      <c r="N174" s="190" t="s">
        <v>1</v>
      </c>
      <c r="O174" s="154" t="s">
        <v>44</v>
      </c>
      <c r="P174" s="155">
        <f t="shared" si="15"/>
        <v>0</v>
      </c>
      <c r="Q174" s="155">
        <f t="shared" si="16"/>
        <v>0</v>
      </c>
      <c r="R174" s="155">
        <f t="shared" si="17"/>
        <v>0</v>
      </c>
      <c r="S174" s="57"/>
      <c r="T174" s="156">
        <f t="shared" si="18"/>
        <v>0</v>
      </c>
      <c r="U174" s="156">
        <v>6.6E-3</v>
      </c>
      <c r="V174" s="156">
        <f t="shared" si="19"/>
        <v>0.29699999999999999</v>
      </c>
      <c r="W174" s="156">
        <v>0</v>
      </c>
      <c r="X174" s="157">
        <f t="shared" si="20"/>
        <v>0</v>
      </c>
      <c r="Y174" s="31"/>
      <c r="Z174" s="31"/>
      <c r="AA174" s="31"/>
      <c r="AB174" s="31"/>
      <c r="AC174" s="31"/>
      <c r="AD174" s="31"/>
      <c r="AE174" s="31"/>
      <c r="AR174" s="158" t="s">
        <v>177</v>
      </c>
      <c r="AT174" s="158" t="s">
        <v>294</v>
      </c>
      <c r="AU174" s="158" t="s">
        <v>91</v>
      </c>
      <c r="AY174" s="16" t="s">
        <v>135</v>
      </c>
      <c r="BE174" s="159">
        <f t="shared" si="21"/>
        <v>0</v>
      </c>
      <c r="BF174" s="159">
        <f t="shared" si="22"/>
        <v>0</v>
      </c>
      <c r="BG174" s="159">
        <f t="shared" si="23"/>
        <v>0</v>
      </c>
      <c r="BH174" s="159">
        <f t="shared" si="24"/>
        <v>0</v>
      </c>
      <c r="BI174" s="159">
        <f t="shared" si="25"/>
        <v>0</v>
      </c>
      <c r="BJ174" s="16" t="s">
        <v>89</v>
      </c>
      <c r="BK174" s="159">
        <f t="shared" si="26"/>
        <v>0</v>
      </c>
      <c r="BL174" s="16" t="s">
        <v>143</v>
      </c>
      <c r="BM174" s="158" t="s">
        <v>450</v>
      </c>
    </row>
    <row r="175" spans="1:65" s="2" customFormat="1" ht="24.2" customHeight="1">
      <c r="A175" s="31"/>
      <c r="B175" s="145"/>
      <c r="C175" s="181" t="s">
        <v>307</v>
      </c>
      <c r="D175" s="181" t="s">
        <v>294</v>
      </c>
      <c r="E175" s="182" t="s">
        <v>312</v>
      </c>
      <c r="F175" s="183" t="s">
        <v>313</v>
      </c>
      <c r="G175" s="184" t="s">
        <v>174</v>
      </c>
      <c r="H175" s="185">
        <v>40</v>
      </c>
      <c r="I175" s="186"/>
      <c r="J175" s="187"/>
      <c r="K175" s="188">
        <f t="shared" si="14"/>
        <v>0</v>
      </c>
      <c r="L175" s="183" t="s">
        <v>142</v>
      </c>
      <c r="M175" s="189"/>
      <c r="N175" s="190" t="s">
        <v>1</v>
      </c>
      <c r="O175" s="154" t="s">
        <v>44</v>
      </c>
      <c r="P175" s="155">
        <f t="shared" si="15"/>
        <v>0</v>
      </c>
      <c r="Q175" s="155">
        <f t="shared" si="16"/>
        <v>0</v>
      </c>
      <c r="R175" s="155">
        <f t="shared" si="17"/>
        <v>0</v>
      </c>
      <c r="S175" s="57"/>
      <c r="T175" s="156">
        <f t="shared" si="18"/>
        <v>0</v>
      </c>
      <c r="U175" s="156">
        <v>1.23E-3</v>
      </c>
      <c r="V175" s="156">
        <f t="shared" si="19"/>
        <v>4.9200000000000001E-2</v>
      </c>
      <c r="W175" s="156">
        <v>0</v>
      </c>
      <c r="X175" s="157">
        <f t="shared" si="20"/>
        <v>0</v>
      </c>
      <c r="Y175" s="31"/>
      <c r="Z175" s="31"/>
      <c r="AA175" s="31"/>
      <c r="AB175" s="31"/>
      <c r="AC175" s="31"/>
      <c r="AD175" s="31"/>
      <c r="AE175" s="31"/>
      <c r="AR175" s="158" t="s">
        <v>177</v>
      </c>
      <c r="AT175" s="158" t="s">
        <v>294</v>
      </c>
      <c r="AU175" s="158" t="s">
        <v>91</v>
      </c>
      <c r="AY175" s="16" t="s">
        <v>135</v>
      </c>
      <c r="BE175" s="159">
        <f t="shared" si="21"/>
        <v>0</v>
      </c>
      <c r="BF175" s="159">
        <f t="shared" si="22"/>
        <v>0</v>
      </c>
      <c r="BG175" s="159">
        <f t="shared" si="23"/>
        <v>0</v>
      </c>
      <c r="BH175" s="159">
        <f t="shared" si="24"/>
        <v>0</v>
      </c>
      <c r="BI175" s="159">
        <f t="shared" si="25"/>
        <v>0</v>
      </c>
      <c r="BJ175" s="16" t="s">
        <v>89</v>
      </c>
      <c r="BK175" s="159">
        <f t="shared" si="26"/>
        <v>0</v>
      </c>
      <c r="BL175" s="16" t="s">
        <v>143</v>
      </c>
      <c r="BM175" s="158" t="s">
        <v>451</v>
      </c>
    </row>
    <row r="176" spans="1:65" s="2" customFormat="1" ht="24.2" customHeight="1">
      <c r="A176" s="31"/>
      <c r="B176" s="145"/>
      <c r="C176" s="181" t="s">
        <v>311</v>
      </c>
      <c r="D176" s="181" t="s">
        <v>294</v>
      </c>
      <c r="E176" s="182" t="s">
        <v>337</v>
      </c>
      <c r="F176" s="183" t="s">
        <v>338</v>
      </c>
      <c r="G176" s="184" t="s">
        <v>174</v>
      </c>
      <c r="H176" s="185">
        <v>2744</v>
      </c>
      <c r="I176" s="186"/>
      <c r="J176" s="187"/>
      <c r="K176" s="188">
        <f t="shared" si="14"/>
        <v>0</v>
      </c>
      <c r="L176" s="183" t="s">
        <v>142</v>
      </c>
      <c r="M176" s="189"/>
      <c r="N176" s="190" t="s">
        <v>1</v>
      </c>
      <c r="O176" s="154" t="s">
        <v>44</v>
      </c>
      <c r="P176" s="155">
        <f t="shared" si="15"/>
        <v>0</v>
      </c>
      <c r="Q176" s="155">
        <f t="shared" si="16"/>
        <v>0</v>
      </c>
      <c r="R176" s="155">
        <f t="shared" si="17"/>
        <v>0</v>
      </c>
      <c r="S176" s="57"/>
      <c r="T176" s="156">
        <f t="shared" si="18"/>
        <v>0</v>
      </c>
      <c r="U176" s="156">
        <v>1.8000000000000001E-4</v>
      </c>
      <c r="V176" s="156">
        <f t="shared" si="19"/>
        <v>0.49392000000000003</v>
      </c>
      <c r="W176" s="156">
        <v>0</v>
      </c>
      <c r="X176" s="157">
        <f t="shared" si="20"/>
        <v>0</v>
      </c>
      <c r="Y176" s="31"/>
      <c r="Z176" s="31"/>
      <c r="AA176" s="31"/>
      <c r="AB176" s="31"/>
      <c r="AC176" s="31"/>
      <c r="AD176" s="31"/>
      <c r="AE176" s="31"/>
      <c r="AR176" s="158" t="s">
        <v>232</v>
      </c>
      <c r="AT176" s="158" t="s">
        <v>294</v>
      </c>
      <c r="AU176" s="158" t="s">
        <v>91</v>
      </c>
      <c r="AY176" s="16" t="s">
        <v>135</v>
      </c>
      <c r="BE176" s="159">
        <f t="shared" si="21"/>
        <v>0</v>
      </c>
      <c r="BF176" s="159">
        <f t="shared" si="22"/>
        <v>0</v>
      </c>
      <c r="BG176" s="159">
        <f t="shared" si="23"/>
        <v>0</v>
      </c>
      <c r="BH176" s="159">
        <f t="shared" si="24"/>
        <v>0</v>
      </c>
      <c r="BI176" s="159">
        <f t="shared" si="25"/>
        <v>0</v>
      </c>
      <c r="BJ176" s="16" t="s">
        <v>89</v>
      </c>
      <c r="BK176" s="159">
        <f t="shared" si="26"/>
        <v>0</v>
      </c>
      <c r="BL176" s="16" t="s">
        <v>232</v>
      </c>
      <c r="BM176" s="158" t="s">
        <v>452</v>
      </c>
    </row>
    <row r="177" spans="1:65" s="2" customFormat="1" ht="24.2" customHeight="1">
      <c r="A177" s="31"/>
      <c r="B177" s="145"/>
      <c r="C177" s="181" t="s">
        <v>315</v>
      </c>
      <c r="D177" s="181" t="s">
        <v>294</v>
      </c>
      <c r="E177" s="182" t="s">
        <v>308</v>
      </c>
      <c r="F177" s="183" t="s">
        <v>309</v>
      </c>
      <c r="G177" s="184" t="s">
        <v>297</v>
      </c>
      <c r="H177" s="185">
        <v>44</v>
      </c>
      <c r="I177" s="186"/>
      <c r="J177" s="187"/>
      <c r="K177" s="188">
        <f t="shared" si="14"/>
        <v>0</v>
      </c>
      <c r="L177" s="183" t="s">
        <v>266</v>
      </c>
      <c r="M177" s="189"/>
      <c r="N177" s="190" t="s">
        <v>1</v>
      </c>
      <c r="O177" s="154" t="s">
        <v>44</v>
      </c>
      <c r="P177" s="155">
        <f t="shared" si="15"/>
        <v>0</v>
      </c>
      <c r="Q177" s="155">
        <f t="shared" si="16"/>
        <v>0</v>
      </c>
      <c r="R177" s="155">
        <f t="shared" si="17"/>
        <v>0</v>
      </c>
      <c r="S177" s="57"/>
      <c r="T177" s="156">
        <f t="shared" si="18"/>
        <v>0</v>
      </c>
      <c r="U177" s="156">
        <v>1</v>
      </c>
      <c r="V177" s="156">
        <f t="shared" si="19"/>
        <v>44</v>
      </c>
      <c r="W177" s="156">
        <v>0</v>
      </c>
      <c r="X177" s="157">
        <f t="shared" si="20"/>
        <v>0</v>
      </c>
      <c r="Y177" s="31"/>
      <c r="Z177" s="31"/>
      <c r="AA177" s="31"/>
      <c r="AB177" s="31"/>
      <c r="AC177" s="31"/>
      <c r="AD177" s="31"/>
      <c r="AE177" s="31"/>
      <c r="AR177" s="158" t="s">
        <v>177</v>
      </c>
      <c r="AT177" s="158" t="s">
        <v>294</v>
      </c>
      <c r="AU177" s="158" t="s">
        <v>91</v>
      </c>
      <c r="AY177" s="16" t="s">
        <v>135</v>
      </c>
      <c r="BE177" s="159">
        <f t="shared" si="21"/>
        <v>0</v>
      </c>
      <c r="BF177" s="159">
        <f t="shared" si="22"/>
        <v>0</v>
      </c>
      <c r="BG177" s="159">
        <f t="shared" si="23"/>
        <v>0</v>
      </c>
      <c r="BH177" s="159">
        <f t="shared" si="24"/>
        <v>0</v>
      </c>
      <c r="BI177" s="159">
        <f t="shared" si="25"/>
        <v>0</v>
      </c>
      <c r="BJ177" s="16" t="s">
        <v>89</v>
      </c>
      <c r="BK177" s="159">
        <f t="shared" si="26"/>
        <v>0</v>
      </c>
      <c r="BL177" s="16" t="s">
        <v>143</v>
      </c>
      <c r="BM177" s="158" t="s">
        <v>453</v>
      </c>
    </row>
    <row r="178" spans="1:65" s="2" customFormat="1" ht="24.2" customHeight="1">
      <c r="A178" s="31"/>
      <c r="B178" s="145"/>
      <c r="C178" s="181" t="s">
        <v>320</v>
      </c>
      <c r="D178" s="181" t="s">
        <v>294</v>
      </c>
      <c r="E178" s="182" t="s">
        <v>454</v>
      </c>
      <c r="F178" s="183" t="s">
        <v>455</v>
      </c>
      <c r="G178" s="184" t="s">
        <v>141</v>
      </c>
      <c r="H178" s="185">
        <v>1600</v>
      </c>
      <c r="I178" s="186"/>
      <c r="J178" s="187"/>
      <c r="K178" s="188">
        <f t="shared" si="14"/>
        <v>0</v>
      </c>
      <c r="L178" s="183" t="s">
        <v>456</v>
      </c>
      <c r="M178" s="189"/>
      <c r="N178" s="190" t="s">
        <v>1</v>
      </c>
      <c r="O178" s="154" t="s">
        <v>44</v>
      </c>
      <c r="P178" s="155">
        <f t="shared" si="15"/>
        <v>0</v>
      </c>
      <c r="Q178" s="155">
        <f t="shared" si="16"/>
        <v>0</v>
      </c>
      <c r="R178" s="155">
        <f t="shared" si="17"/>
        <v>0</v>
      </c>
      <c r="S178" s="57"/>
      <c r="T178" s="156">
        <f t="shared" si="18"/>
        <v>0</v>
      </c>
      <c r="U178" s="156">
        <v>2.5000000000000001E-4</v>
      </c>
      <c r="V178" s="156">
        <f t="shared" si="19"/>
        <v>0.4</v>
      </c>
      <c r="W178" s="156">
        <v>0</v>
      </c>
      <c r="X178" s="157">
        <f t="shared" si="20"/>
        <v>0</v>
      </c>
      <c r="Y178" s="31"/>
      <c r="Z178" s="31"/>
      <c r="AA178" s="31"/>
      <c r="AB178" s="31"/>
      <c r="AC178" s="31"/>
      <c r="AD178" s="31"/>
      <c r="AE178" s="31"/>
      <c r="AR178" s="158" t="s">
        <v>177</v>
      </c>
      <c r="AT178" s="158" t="s">
        <v>294</v>
      </c>
      <c r="AU178" s="158" t="s">
        <v>91</v>
      </c>
      <c r="AY178" s="16" t="s">
        <v>135</v>
      </c>
      <c r="BE178" s="159">
        <f t="shared" si="21"/>
        <v>0</v>
      </c>
      <c r="BF178" s="159">
        <f t="shared" si="22"/>
        <v>0</v>
      </c>
      <c r="BG178" s="159">
        <f t="shared" si="23"/>
        <v>0</v>
      </c>
      <c r="BH178" s="159">
        <f t="shared" si="24"/>
        <v>0</v>
      </c>
      <c r="BI178" s="159">
        <f t="shared" si="25"/>
        <v>0</v>
      </c>
      <c r="BJ178" s="16" t="s">
        <v>89</v>
      </c>
      <c r="BK178" s="159">
        <f t="shared" si="26"/>
        <v>0</v>
      </c>
      <c r="BL178" s="16" t="s">
        <v>143</v>
      </c>
      <c r="BM178" s="158" t="s">
        <v>457</v>
      </c>
    </row>
    <row r="179" spans="1:65" s="13" customFormat="1" ht="11.25">
      <c r="B179" s="160"/>
      <c r="D179" s="161" t="s">
        <v>148</v>
      </c>
      <c r="E179" s="162" t="s">
        <v>1</v>
      </c>
      <c r="F179" s="163" t="s">
        <v>458</v>
      </c>
      <c r="H179" s="164">
        <v>1600</v>
      </c>
      <c r="I179" s="165"/>
      <c r="J179" s="165"/>
      <c r="M179" s="160"/>
      <c r="N179" s="166"/>
      <c r="O179" s="167"/>
      <c r="P179" s="167"/>
      <c r="Q179" s="167"/>
      <c r="R179" s="167"/>
      <c r="S179" s="167"/>
      <c r="T179" s="167"/>
      <c r="U179" s="167"/>
      <c r="V179" s="167"/>
      <c r="W179" s="167"/>
      <c r="X179" s="168"/>
      <c r="AT179" s="162" t="s">
        <v>148</v>
      </c>
      <c r="AU179" s="162" t="s">
        <v>91</v>
      </c>
      <c r="AV179" s="13" t="s">
        <v>91</v>
      </c>
      <c r="AW179" s="13" t="s">
        <v>4</v>
      </c>
      <c r="AX179" s="13" t="s">
        <v>89</v>
      </c>
      <c r="AY179" s="162" t="s">
        <v>135</v>
      </c>
    </row>
    <row r="180" spans="1:65" s="2" customFormat="1" ht="24.2" customHeight="1">
      <c r="A180" s="31"/>
      <c r="B180" s="145"/>
      <c r="C180" s="181" t="s">
        <v>324</v>
      </c>
      <c r="D180" s="181" t="s">
        <v>294</v>
      </c>
      <c r="E180" s="182" t="s">
        <v>316</v>
      </c>
      <c r="F180" s="183" t="s">
        <v>317</v>
      </c>
      <c r="G180" s="184" t="s">
        <v>141</v>
      </c>
      <c r="H180" s="185">
        <v>42</v>
      </c>
      <c r="I180" s="186"/>
      <c r="J180" s="187"/>
      <c r="K180" s="188">
        <f>ROUND(P180*H180,2)</f>
        <v>0</v>
      </c>
      <c r="L180" s="183" t="s">
        <v>266</v>
      </c>
      <c r="M180" s="189"/>
      <c r="N180" s="190" t="s">
        <v>1</v>
      </c>
      <c r="O180" s="154" t="s">
        <v>44</v>
      </c>
      <c r="P180" s="155">
        <f>I180+J180</f>
        <v>0</v>
      </c>
      <c r="Q180" s="155">
        <f>ROUND(I180*H180,2)</f>
        <v>0</v>
      </c>
      <c r="R180" s="155">
        <f>ROUND(J180*H180,2)</f>
        <v>0</v>
      </c>
      <c r="S180" s="57"/>
      <c r="T180" s="156">
        <f>S180*H180</f>
        <v>0</v>
      </c>
      <c r="U180" s="156">
        <v>3.0999999999999999E-3</v>
      </c>
      <c r="V180" s="156">
        <f>U180*H180</f>
        <v>0.13019999999999998</v>
      </c>
      <c r="W180" s="156">
        <v>0</v>
      </c>
      <c r="X180" s="157">
        <f>W180*H180</f>
        <v>0</v>
      </c>
      <c r="Y180" s="31"/>
      <c r="Z180" s="31"/>
      <c r="AA180" s="31"/>
      <c r="AB180" s="31"/>
      <c r="AC180" s="31"/>
      <c r="AD180" s="31"/>
      <c r="AE180" s="31"/>
      <c r="AR180" s="158" t="s">
        <v>177</v>
      </c>
      <c r="AT180" s="158" t="s">
        <v>294</v>
      </c>
      <c r="AU180" s="158" t="s">
        <v>91</v>
      </c>
      <c r="AY180" s="16" t="s">
        <v>135</v>
      </c>
      <c r="BE180" s="159">
        <f>IF(O180="základní",K180,0)</f>
        <v>0</v>
      </c>
      <c r="BF180" s="159">
        <f>IF(O180="snížená",K180,0)</f>
        <v>0</v>
      </c>
      <c r="BG180" s="159">
        <f>IF(O180="zákl. přenesená",K180,0)</f>
        <v>0</v>
      </c>
      <c r="BH180" s="159">
        <f>IF(O180="sníž. přenesená",K180,0)</f>
        <v>0</v>
      </c>
      <c r="BI180" s="159">
        <f>IF(O180="nulová",K180,0)</f>
        <v>0</v>
      </c>
      <c r="BJ180" s="16" t="s">
        <v>89</v>
      </c>
      <c r="BK180" s="159">
        <f>ROUND(P180*H180,2)</f>
        <v>0</v>
      </c>
      <c r="BL180" s="16" t="s">
        <v>143</v>
      </c>
      <c r="BM180" s="158" t="s">
        <v>459</v>
      </c>
    </row>
    <row r="181" spans="1:65" s="2" customFormat="1" ht="19.5">
      <c r="A181" s="31"/>
      <c r="B181" s="32"/>
      <c r="C181" s="31"/>
      <c r="D181" s="161" t="s">
        <v>169</v>
      </c>
      <c r="E181" s="31"/>
      <c r="F181" s="177" t="s">
        <v>319</v>
      </c>
      <c r="G181" s="31"/>
      <c r="H181" s="31"/>
      <c r="I181" s="178"/>
      <c r="J181" s="178"/>
      <c r="K181" s="31"/>
      <c r="L181" s="31"/>
      <c r="M181" s="32"/>
      <c r="N181" s="179"/>
      <c r="O181" s="180"/>
      <c r="P181" s="57"/>
      <c r="Q181" s="57"/>
      <c r="R181" s="57"/>
      <c r="S181" s="57"/>
      <c r="T181" s="57"/>
      <c r="U181" s="57"/>
      <c r="V181" s="57"/>
      <c r="W181" s="57"/>
      <c r="X181" s="58"/>
      <c r="Y181" s="31"/>
      <c r="Z181" s="31"/>
      <c r="AA181" s="31"/>
      <c r="AB181" s="31"/>
      <c r="AC181" s="31"/>
      <c r="AD181" s="31"/>
      <c r="AE181" s="31"/>
      <c r="AT181" s="16" t="s">
        <v>169</v>
      </c>
      <c r="AU181" s="16" t="s">
        <v>91</v>
      </c>
    </row>
    <row r="182" spans="1:65" s="2" customFormat="1" ht="24.2" customHeight="1">
      <c r="A182" s="31"/>
      <c r="B182" s="145"/>
      <c r="C182" s="181" t="s">
        <v>328</v>
      </c>
      <c r="D182" s="181" t="s">
        <v>294</v>
      </c>
      <c r="E182" s="182" t="s">
        <v>321</v>
      </c>
      <c r="F182" s="183" t="s">
        <v>322</v>
      </c>
      <c r="G182" s="184" t="s">
        <v>192</v>
      </c>
      <c r="H182" s="185">
        <v>5.4</v>
      </c>
      <c r="I182" s="186"/>
      <c r="J182" s="187"/>
      <c r="K182" s="188">
        <f>ROUND(P182*H182,2)</f>
        <v>0</v>
      </c>
      <c r="L182" s="183" t="s">
        <v>266</v>
      </c>
      <c r="M182" s="189"/>
      <c r="N182" s="190" t="s">
        <v>1</v>
      </c>
      <c r="O182" s="154" t="s">
        <v>44</v>
      </c>
      <c r="P182" s="155">
        <f>I182+J182</f>
        <v>0</v>
      </c>
      <c r="Q182" s="155">
        <f>ROUND(I182*H182,2)</f>
        <v>0</v>
      </c>
      <c r="R182" s="155">
        <f>ROUND(J182*H182,2)</f>
        <v>0</v>
      </c>
      <c r="S182" s="57"/>
      <c r="T182" s="156">
        <f>S182*H182</f>
        <v>0</v>
      </c>
      <c r="U182" s="156">
        <v>1.33</v>
      </c>
      <c r="V182" s="156">
        <f>U182*H182</f>
        <v>7.1820000000000013</v>
      </c>
      <c r="W182" s="156">
        <v>0</v>
      </c>
      <c r="X182" s="157">
        <f>W182*H182</f>
        <v>0</v>
      </c>
      <c r="Y182" s="31"/>
      <c r="Z182" s="31"/>
      <c r="AA182" s="31"/>
      <c r="AB182" s="31"/>
      <c r="AC182" s="31"/>
      <c r="AD182" s="31"/>
      <c r="AE182" s="31"/>
      <c r="AR182" s="158" t="s">
        <v>177</v>
      </c>
      <c r="AT182" s="158" t="s">
        <v>294</v>
      </c>
      <c r="AU182" s="158" t="s">
        <v>91</v>
      </c>
      <c r="AY182" s="16" t="s">
        <v>135</v>
      </c>
      <c r="BE182" s="159">
        <f>IF(O182="základní",K182,0)</f>
        <v>0</v>
      </c>
      <c r="BF182" s="159">
        <f>IF(O182="snížená",K182,0)</f>
        <v>0</v>
      </c>
      <c r="BG182" s="159">
        <f>IF(O182="zákl. přenesená",K182,0)</f>
        <v>0</v>
      </c>
      <c r="BH182" s="159">
        <f>IF(O182="sníž. přenesená",K182,0)</f>
        <v>0</v>
      </c>
      <c r="BI182" s="159">
        <f>IF(O182="nulová",K182,0)</f>
        <v>0</v>
      </c>
      <c r="BJ182" s="16" t="s">
        <v>89</v>
      </c>
      <c r="BK182" s="159">
        <f>ROUND(P182*H182,2)</f>
        <v>0</v>
      </c>
      <c r="BL182" s="16" t="s">
        <v>143</v>
      </c>
      <c r="BM182" s="158" t="s">
        <v>460</v>
      </c>
    </row>
    <row r="183" spans="1:65" s="2" customFormat="1" ht="24.2" customHeight="1">
      <c r="A183" s="31"/>
      <c r="B183" s="145"/>
      <c r="C183" s="181" t="s">
        <v>332</v>
      </c>
      <c r="D183" s="181" t="s">
        <v>294</v>
      </c>
      <c r="E183" s="182" t="s">
        <v>333</v>
      </c>
      <c r="F183" s="183" t="s">
        <v>334</v>
      </c>
      <c r="G183" s="184" t="s">
        <v>153</v>
      </c>
      <c r="H183" s="185">
        <v>8</v>
      </c>
      <c r="I183" s="186"/>
      <c r="J183" s="187"/>
      <c r="K183" s="188">
        <f>ROUND(P183*H183,2)</f>
        <v>0</v>
      </c>
      <c r="L183" s="183" t="s">
        <v>266</v>
      </c>
      <c r="M183" s="189"/>
      <c r="N183" s="190" t="s">
        <v>1</v>
      </c>
      <c r="O183" s="154" t="s">
        <v>44</v>
      </c>
      <c r="P183" s="155">
        <f>I183+J183</f>
        <v>0</v>
      </c>
      <c r="Q183" s="155">
        <f>ROUND(I183*H183,2)</f>
        <v>0</v>
      </c>
      <c r="R183" s="155">
        <f>ROUND(J183*H183,2)</f>
        <v>0</v>
      </c>
      <c r="S183" s="57"/>
      <c r="T183" s="156">
        <f>S183*H183</f>
        <v>0</v>
      </c>
      <c r="U183" s="156">
        <v>2.4289999999999998</v>
      </c>
      <c r="V183" s="156">
        <f>U183*H183</f>
        <v>19.431999999999999</v>
      </c>
      <c r="W183" s="156">
        <v>0</v>
      </c>
      <c r="X183" s="157">
        <f>W183*H183</f>
        <v>0</v>
      </c>
      <c r="Y183" s="31"/>
      <c r="Z183" s="31"/>
      <c r="AA183" s="31"/>
      <c r="AB183" s="31"/>
      <c r="AC183" s="31"/>
      <c r="AD183" s="31"/>
      <c r="AE183" s="31"/>
      <c r="AR183" s="158" t="s">
        <v>177</v>
      </c>
      <c r="AT183" s="158" t="s">
        <v>294</v>
      </c>
      <c r="AU183" s="158" t="s">
        <v>91</v>
      </c>
      <c r="AY183" s="16" t="s">
        <v>135</v>
      </c>
      <c r="BE183" s="159">
        <f>IF(O183="základní",K183,0)</f>
        <v>0</v>
      </c>
      <c r="BF183" s="159">
        <f>IF(O183="snížená",K183,0)</f>
        <v>0</v>
      </c>
      <c r="BG183" s="159">
        <f>IF(O183="zákl. přenesená",K183,0)</f>
        <v>0</v>
      </c>
      <c r="BH183" s="159">
        <f>IF(O183="sníž. přenesená",K183,0)</f>
        <v>0</v>
      </c>
      <c r="BI183" s="159">
        <f>IF(O183="nulová",K183,0)</f>
        <v>0</v>
      </c>
      <c r="BJ183" s="16" t="s">
        <v>89</v>
      </c>
      <c r="BK183" s="159">
        <f>ROUND(P183*H183,2)</f>
        <v>0</v>
      </c>
      <c r="BL183" s="16" t="s">
        <v>143</v>
      </c>
      <c r="BM183" s="158" t="s">
        <v>461</v>
      </c>
    </row>
    <row r="184" spans="1:65" s="12" customFormat="1" ht="25.9" customHeight="1">
      <c r="B184" s="131"/>
      <c r="D184" s="132" t="s">
        <v>80</v>
      </c>
      <c r="E184" s="133" t="s">
        <v>340</v>
      </c>
      <c r="F184" s="133" t="s">
        <v>341</v>
      </c>
      <c r="I184" s="134"/>
      <c r="J184" s="134"/>
      <c r="K184" s="135">
        <f>BK184</f>
        <v>0</v>
      </c>
      <c r="M184" s="131"/>
      <c r="N184" s="136"/>
      <c r="O184" s="137"/>
      <c r="P184" s="137"/>
      <c r="Q184" s="138">
        <f>SUM(Q185:Q224)</f>
        <v>0</v>
      </c>
      <c r="R184" s="138">
        <f>SUM(R185:R224)</f>
        <v>0</v>
      </c>
      <c r="S184" s="137"/>
      <c r="T184" s="139">
        <f>SUM(T185:T224)</f>
        <v>0</v>
      </c>
      <c r="U184" s="137"/>
      <c r="V184" s="139">
        <f>SUM(V185:V224)</f>
        <v>0</v>
      </c>
      <c r="W184" s="137"/>
      <c r="X184" s="140">
        <f>SUM(X185:X224)</f>
        <v>0</v>
      </c>
      <c r="AR184" s="132" t="s">
        <v>143</v>
      </c>
      <c r="AT184" s="141" t="s">
        <v>80</v>
      </c>
      <c r="AU184" s="141" t="s">
        <v>81</v>
      </c>
      <c r="AY184" s="132" t="s">
        <v>135</v>
      </c>
      <c r="BK184" s="142">
        <f>SUM(BK185:BK224)</f>
        <v>0</v>
      </c>
    </row>
    <row r="185" spans="1:65" s="2" customFormat="1" ht="24.2" customHeight="1">
      <c r="A185" s="31"/>
      <c r="B185" s="145"/>
      <c r="C185" s="146" t="s">
        <v>336</v>
      </c>
      <c r="D185" s="146" t="s">
        <v>138</v>
      </c>
      <c r="E185" s="147" t="s">
        <v>343</v>
      </c>
      <c r="F185" s="148" t="s">
        <v>344</v>
      </c>
      <c r="G185" s="149" t="s">
        <v>174</v>
      </c>
      <c r="H185" s="150">
        <v>20</v>
      </c>
      <c r="I185" s="151"/>
      <c r="J185" s="151"/>
      <c r="K185" s="152">
        <f>ROUND(P185*H185,2)</f>
        <v>0</v>
      </c>
      <c r="L185" s="148" t="s">
        <v>142</v>
      </c>
      <c r="M185" s="32"/>
      <c r="N185" s="153" t="s">
        <v>1</v>
      </c>
      <c r="O185" s="154" t="s">
        <v>44</v>
      </c>
      <c r="P185" s="155">
        <f>I185+J185</f>
        <v>0</v>
      </c>
      <c r="Q185" s="155">
        <f>ROUND(I185*H185,2)</f>
        <v>0</v>
      </c>
      <c r="R185" s="155">
        <f>ROUND(J185*H185,2)</f>
        <v>0</v>
      </c>
      <c r="S185" s="57"/>
      <c r="T185" s="156">
        <f>S185*H185</f>
        <v>0</v>
      </c>
      <c r="U185" s="156">
        <v>0</v>
      </c>
      <c r="V185" s="156">
        <f>U185*H185</f>
        <v>0</v>
      </c>
      <c r="W185" s="156">
        <v>0</v>
      </c>
      <c r="X185" s="157">
        <f>W185*H185</f>
        <v>0</v>
      </c>
      <c r="Y185" s="31"/>
      <c r="Z185" s="31"/>
      <c r="AA185" s="31"/>
      <c r="AB185" s="31"/>
      <c r="AC185" s="31"/>
      <c r="AD185" s="31"/>
      <c r="AE185" s="31"/>
      <c r="AR185" s="158" t="s">
        <v>232</v>
      </c>
      <c r="AT185" s="158" t="s">
        <v>138</v>
      </c>
      <c r="AU185" s="158" t="s">
        <v>89</v>
      </c>
      <c r="AY185" s="16" t="s">
        <v>135</v>
      </c>
      <c r="BE185" s="159">
        <f>IF(O185="základní",K185,0)</f>
        <v>0</v>
      </c>
      <c r="BF185" s="159">
        <f>IF(O185="snížená",K185,0)</f>
        <v>0</v>
      </c>
      <c r="BG185" s="159">
        <f>IF(O185="zákl. přenesená",K185,0)</f>
        <v>0</v>
      </c>
      <c r="BH185" s="159">
        <f>IF(O185="sníž. přenesená",K185,0)</f>
        <v>0</v>
      </c>
      <c r="BI185" s="159">
        <f>IF(O185="nulová",K185,0)</f>
        <v>0</v>
      </c>
      <c r="BJ185" s="16" t="s">
        <v>89</v>
      </c>
      <c r="BK185" s="159">
        <f>ROUND(P185*H185,2)</f>
        <v>0</v>
      </c>
      <c r="BL185" s="16" t="s">
        <v>232</v>
      </c>
      <c r="BM185" s="158" t="s">
        <v>462</v>
      </c>
    </row>
    <row r="186" spans="1:65" s="2" customFormat="1" ht="24.2" customHeight="1">
      <c r="A186" s="31"/>
      <c r="B186" s="145"/>
      <c r="C186" s="146" t="s">
        <v>342</v>
      </c>
      <c r="D186" s="146" t="s">
        <v>138</v>
      </c>
      <c r="E186" s="147" t="s">
        <v>347</v>
      </c>
      <c r="F186" s="148" t="s">
        <v>348</v>
      </c>
      <c r="G186" s="149" t="s">
        <v>174</v>
      </c>
      <c r="H186" s="150">
        <v>20</v>
      </c>
      <c r="I186" s="151"/>
      <c r="J186" s="151"/>
      <c r="K186" s="152">
        <f>ROUND(P186*H186,2)</f>
        <v>0</v>
      </c>
      <c r="L186" s="148" t="s">
        <v>142</v>
      </c>
      <c r="M186" s="32"/>
      <c r="N186" s="153" t="s">
        <v>1</v>
      </c>
      <c r="O186" s="154" t="s">
        <v>44</v>
      </c>
      <c r="P186" s="155">
        <f>I186+J186</f>
        <v>0</v>
      </c>
      <c r="Q186" s="155">
        <f>ROUND(I186*H186,2)</f>
        <v>0</v>
      </c>
      <c r="R186" s="155">
        <f>ROUND(J186*H186,2)</f>
        <v>0</v>
      </c>
      <c r="S186" s="57"/>
      <c r="T186" s="156">
        <f>S186*H186</f>
        <v>0</v>
      </c>
      <c r="U186" s="156">
        <v>0</v>
      </c>
      <c r="V186" s="156">
        <f>U186*H186</f>
        <v>0</v>
      </c>
      <c r="W186" s="156">
        <v>0</v>
      </c>
      <c r="X186" s="157">
        <f>W186*H186</f>
        <v>0</v>
      </c>
      <c r="Y186" s="31"/>
      <c r="Z186" s="31"/>
      <c r="AA186" s="31"/>
      <c r="AB186" s="31"/>
      <c r="AC186" s="31"/>
      <c r="AD186" s="31"/>
      <c r="AE186" s="31"/>
      <c r="AR186" s="158" t="s">
        <v>143</v>
      </c>
      <c r="AT186" s="158" t="s">
        <v>138</v>
      </c>
      <c r="AU186" s="158" t="s">
        <v>89</v>
      </c>
      <c r="AY186" s="16" t="s">
        <v>135</v>
      </c>
      <c r="BE186" s="159">
        <f>IF(O186="základní",K186,0)</f>
        <v>0</v>
      </c>
      <c r="BF186" s="159">
        <f>IF(O186="snížená",K186,0)</f>
        <v>0</v>
      </c>
      <c r="BG186" s="159">
        <f>IF(O186="zákl. přenesená",K186,0)</f>
        <v>0</v>
      </c>
      <c r="BH186" s="159">
        <f>IF(O186="sníž. přenesená",K186,0)</f>
        <v>0</v>
      </c>
      <c r="BI186" s="159">
        <f>IF(O186="nulová",K186,0)</f>
        <v>0</v>
      </c>
      <c r="BJ186" s="16" t="s">
        <v>89</v>
      </c>
      <c r="BK186" s="159">
        <f>ROUND(P186*H186,2)</f>
        <v>0</v>
      </c>
      <c r="BL186" s="16" t="s">
        <v>143</v>
      </c>
      <c r="BM186" s="158" t="s">
        <v>463</v>
      </c>
    </row>
    <row r="187" spans="1:65" s="2" customFormat="1" ht="24.2" customHeight="1">
      <c r="A187" s="31"/>
      <c r="B187" s="145"/>
      <c r="C187" s="146" t="s">
        <v>346</v>
      </c>
      <c r="D187" s="146" t="s">
        <v>138</v>
      </c>
      <c r="E187" s="147" t="s">
        <v>351</v>
      </c>
      <c r="F187" s="148" t="s">
        <v>352</v>
      </c>
      <c r="G187" s="149" t="s">
        <v>297</v>
      </c>
      <c r="H187" s="150">
        <v>1713.6</v>
      </c>
      <c r="I187" s="151"/>
      <c r="J187" s="151"/>
      <c r="K187" s="152">
        <f>ROUND(P187*H187,2)</f>
        <v>0</v>
      </c>
      <c r="L187" s="148" t="s">
        <v>142</v>
      </c>
      <c r="M187" s="32"/>
      <c r="N187" s="153" t="s">
        <v>1</v>
      </c>
      <c r="O187" s="154" t="s">
        <v>44</v>
      </c>
      <c r="P187" s="155">
        <f>I187+J187</f>
        <v>0</v>
      </c>
      <c r="Q187" s="155">
        <f>ROUND(I187*H187,2)</f>
        <v>0</v>
      </c>
      <c r="R187" s="155">
        <f>ROUND(J187*H187,2)</f>
        <v>0</v>
      </c>
      <c r="S187" s="57"/>
      <c r="T187" s="156">
        <f>S187*H187</f>
        <v>0</v>
      </c>
      <c r="U187" s="156">
        <v>0</v>
      </c>
      <c r="V187" s="156">
        <f>U187*H187</f>
        <v>0</v>
      </c>
      <c r="W187" s="156">
        <v>0</v>
      </c>
      <c r="X187" s="157">
        <f>W187*H187</f>
        <v>0</v>
      </c>
      <c r="Y187" s="31"/>
      <c r="Z187" s="31"/>
      <c r="AA187" s="31"/>
      <c r="AB187" s="31"/>
      <c r="AC187" s="31"/>
      <c r="AD187" s="31"/>
      <c r="AE187" s="31"/>
      <c r="AR187" s="158" t="s">
        <v>232</v>
      </c>
      <c r="AT187" s="158" t="s">
        <v>138</v>
      </c>
      <c r="AU187" s="158" t="s">
        <v>89</v>
      </c>
      <c r="AY187" s="16" t="s">
        <v>135</v>
      </c>
      <c r="BE187" s="159">
        <f>IF(O187="základní",K187,0)</f>
        <v>0</v>
      </c>
      <c r="BF187" s="159">
        <f>IF(O187="snížená",K187,0)</f>
        <v>0</v>
      </c>
      <c r="BG187" s="159">
        <f>IF(O187="zákl. přenesená",K187,0)</f>
        <v>0</v>
      </c>
      <c r="BH187" s="159">
        <f>IF(O187="sníž. přenesená",K187,0)</f>
        <v>0</v>
      </c>
      <c r="BI187" s="159">
        <f>IF(O187="nulová",K187,0)</f>
        <v>0</v>
      </c>
      <c r="BJ187" s="16" t="s">
        <v>89</v>
      </c>
      <c r="BK187" s="159">
        <f>ROUND(P187*H187,2)</f>
        <v>0</v>
      </c>
      <c r="BL187" s="16" t="s">
        <v>232</v>
      </c>
      <c r="BM187" s="158" t="s">
        <v>464</v>
      </c>
    </row>
    <row r="188" spans="1:65" s="2" customFormat="1" ht="19.5">
      <c r="A188" s="31"/>
      <c r="B188" s="32"/>
      <c r="C188" s="31"/>
      <c r="D188" s="161" t="s">
        <v>169</v>
      </c>
      <c r="E188" s="31"/>
      <c r="F188" s="177" t="s">
        <v>354</v>
      </c>
      <c r="G188" s="31"/>
      <c r="H188" s="31"/>
      <c r="I188" s="178"/>
      <c r="J188" s="178"/>
      <c r="K188" s="31"/>
      <c r="L188" s="31"/>
      <c r="M188" s="32"/>
      <c r="N188" s="179"/>
      <c r="O188" s="180"/>
      <c r="P188" s="57"/>
      <c r="Q188" s="57"/>
      <c r="R188" s="57"/>
      <c r="S188" s="57"/>
      <c r="T188" s="57"/>
      <c r="U188" s="57"/>
      <c r="V188" s="57"/>
      <c r="W188" s="57"/>
      <c r="X188" s="58"/>
      <c r="Y188" s="31"/>
      <c r="Z188" s="31"/>
      <c r="AA188" s="31"/>
      <c r="AB188" s="31"/>
      <c r="AC188" s="31"/>
      <c r="AD188" s="31"/>
      <c r="AE188" s="31"/>
      <c r="AT188" s="16" t="s">
        <v>169</v>
      </c>
      <c r="AU188" s="16" t="s">
        <v>89</v>
      </c>
    </row>
    <row r="189" spans="1:65" s="13" customFormat="1" ht="11.25">
      <c r="B189" s="160"/>
      <c r="D189" s="161" t="s">
        <v>148</v>
      </c>
      <c r="E189" s="162" t="s">
        <v>1</v>
      </c>
      <c r="F189" s="163" t="s">
        <v>465</v>
      </c>
      <c r="H189" s="164">
        <v>1713.6</v>
      </c>
      <c r="I189" s="165"/>
      <c r="J189" s="165"/>
      <c r="M189" s="160"/>
      <c r="N189" s="166"/>
      <c r="O189" s="167"/>
      <c r="P189" s="167"/>
      <c r="Q189" s="167"/>
      <c r="R189" s="167"/>
      <c r="S189" s="167"/>
      <c r="T189" s="167"/>
      <c r="U189" s="167"/>
      <c r="V189" s="167"/>
      <c r="W189" s="167"/>
      <c r="X189" s="168"/>
      <c r="AT189" s="162" t="s">
        <v>148</v>
      </c>
      <c r="AU189" s="162" t="s">
        <v>89</v>
      </c>
      <c r="AV189" s="13" t="s">
        <v>91</v>
      </c>
      <c r="AW189" s="13" t="s">
        <v>4</v>
      </c>
      <c r="AX189" s="13" t="s">
        <v>89</v>
      </c>
      <c r="AY189" s="162" t="s">
        <v>135</v>
      </c>
    </row>
    <row r="190" spans="1:65" s="2" customFormat="1" ht="24.2" customHeight="1">
      <c r="A190" s="31"/>
      <c r="B190" s="145"/>
      <c r="C190" s="146" t="s">
        <v>350</v>
      </c>
      <c r="D190" s="146" t="s">
        <v>138</v>
      </c>
      <c r="E190" s="147" t="s">
        <v>359</v>
      </c>
      <c r="F190" s="148" t="s">
        <v>360</v>
      </c>
      <c r="G190" s="149" t="s">
        <v>297</v>
      </c>
      <c r="H190" s="150">
        <v>95.432000000000002</v>
      </c>
      <c r="I190" s="151"/>
      <c r="J190" s="151"/>
      <c r="K190" s="152">
        <f>ROUND(P190*H190,2)</f>
        <v>0</v>
      </c>
      <c r="L190" s="148" t="s">
        <v>142</v>
      </c>
      <c r="M190" s="32"/>
      <c r="N190" s="153" t="s">
        <v>1</v>
      </c>
      <c r="O190" s="154" t="s">
        <v>44</v>
      </c>
      <c r="P190" s="155">
        <f>I190+J190</f>
        <v>0</v>
      </c>
      <c r="Q190" s="155">
        <f>ROUND(I190*H190,2)</f>
        <v>0</v>
      </c>
      <c r="R190" s="155">
        <f>ROUND(J190*H190,2)</f>
        <v>0</v>
      </c>
      <c r="S190" s="57"/>
      <c r="T190" s="156">
        <f>S190*H190</f>
        <v>0</v>
      </c>
      <c r="U190" s="156">
        <v>0</v>
      </c>
      <c r="V190" s="156">
        <f>U190*H190</f>
        <v>0</v>
      </c>
      <c r="W190" s="156">
        <v>0</v>
      </c>
      <c r="X190" s="157">
        <f>W190*H190</f>
        <v>0</v>
      </c>
      <c r="Y190" s="31"/>
      <c r="Z190" s="31"/>
      <c r="AA190" s="31"/>
      <c r="AB190" s="31"/>
      <c r="AC190" s="31"/>
      <c r="AD190" s="31"/>
      <c r="AE190" s="31"/>
      <c r="AR190" s="158" t="s">
        <v>232</v>
      </c>
      <c r="AT190" s="158" t="s">
        <v>138</v>
      </c>
      <c r="AU190" s="158" t="s">
        <v>89</v>
      </c>
      <c r="AY190" s="16" t="s">
        <v>135</v>
      </c>
      <c r="BE190" s="159">
        <f>IF(O190="základní",K190,0)</f>
        <v>0</v>
      </c>
      <c r="BF190" s="159">
        <f>IF(O190="snížená",K190,0)</f>
        <v>0</v>
      </c>
      <c r="BG190" s="159">
        <f>IF(O190="zákl. přenesená",K190,0)</f>
        <v>0</v>
      </c>
      <c r="BH190" s="159">
        <f>IF(O190="sníž. přenesená",K190,0)</f>
        <v>0</v>
      </c>
      <c r="BI190" s="159">
        <f>IF(O190="nulová",K190,0)</f>
        <v>0</v>
      </c>
      <c r="BJ190" s="16" t="s">
        <v>89</v>
      </c>
      <c r="BK190" s="159">
        <f>ROUND(P190*H190,2)</f>
        <v>0</v>
      </c>
      <c r="BL190" s="16" t="s">
        <v>232</v>
      </c>
      <c r="BM190" s="158" t="s">
        <v>466</v>
      </c>
    </row>
    <row r="191" spans="1:65" s="2" customFormat="1" ht="19.5">
      <c r="A191" s="31"/>
      <c r="B191" s="32"/>
      <c r="C191" s="31"/>
      <c r="D191" s="161" t="s">
        <v>169</v>
      </c>
      <c r="E191" s="31"/>
      <c r="F191" s="177" t="s">
        <v>354</v>
      </c>
      <c r="G191" s="31"/>
      <c r="H191" s="31"/>
      <c r="I191" s="178"/>
      <c r="J191" s="178"/>
      <c r="K191" s="31"/>
      <c r="L191" s="31"/>
      <c r="M191" s="32"/>
      <c r="N191" s="179"/>
      <c r="O191" s="180"/>
      <c r="P191" s="57"/>
      <c r="Q191" s="57"/>
      <c r="R191" s="57"/>
      <c r="S191" s="57"/>
      <c r="T191" s="57"/>
      <c r="U191" s="57"/>
      <c r="V191" s="57"/>
      <c r="W191" s="57"/>
      <c r="X191" s="58"/>
      <c r="Y191" s="31"/>
      <c r="Z191" s="31"/>
      <c r="AA191" s="31"/>
      <c r="AB191" s="31"/>
      <c r="AC191" s="31"/>
      <c r="AD191" s="31"/>
      <c r="AE191" s="31"/>
      <c r="AT191" s="16" t="s">
        <v>169</v>
      </c>
      <c r="AU191" s="16" t="s">
        <v>89</v>
      </c>
    </row>
    <row r="192" spans="1:65" s="13" customFormat="1" ht="11.25">
      <c r="B192" s="160"/>
      <c r="D192" s="161" t="s">
        <v>148</v>
      </c>
      <c r="E192" s="162" t="s">
        <v>1</v>
      </c>
      <c r="F192" s="163" t="s">
        <v>467</v>
      </c>
      <c r="H192" s="164">
        <v>76</v>
      </c>
      <c r="I192" s="165"/>
      <c r="J192" s="165"/>
      <c r="M192" s="160"/>
      <c r="N192" s="166"/>
      <c r="O192" s="167"/>
      <c r="P192" s="167"/>
      <c r="Q192" s="167"/>
      <c r="R192" s="167"/>
      <c r="S192" s="167"/>
      <c r="T192" s="167"/>
      <c r="U192" s="167"/>
      <c r="V192" s="167"/>
      <c r="W192" s="167"/>
      <c r="X192" s="168"/>
      <c r="AT192" s="162" t="s">
        <v>148</v>
      </c>
      <c r="AU192" s="162" t="s">
        <v>89</v>
      </c>
      <c r="AV192" s="13" t="s">
        <v>91</v>
      </c>
      <c r="AW192" s="13" t="s">
        <v>4</v>
      </c>
      <c r="AX192" s="13" t="s">
        <v>81</v>
      </c>
      <c r="AY192" s="162" t="s">
        <v>135</v>
      </c>
    </row>
    <row r="193" spans="1:65" s="13" customFormat="1" ht="11.25">
      <c r="B193" s="160"/>
      <c r="D193" s="161" t="s">
        <v>148</v>
      </c>
      <c r="E193" s="162" t="s">
        <v>1</v>
      </c>
      <c r="F193" s="163" t="s">
        <v>363</v>
      </c>
      <c r="H193" s="164">
        <v>19.431999999999999</v>
      </c>
      <c r="I193" s="165"/>
      <c r="J193" s="165"/>
      <c r="M193" s="160"/>
      <c r="N193" s="166"/>
      <c r="O193" s="167"/>
      <c r="P193" s="167"/>
      <c r="Q193" s="167"/>
      <c r="R193" s="167"/>
      <c r="S193" s="167"/>
      <c r="T193" s="167"/>
      <c r="U193" s="167"/>
      <c r="V193" s="167"/>
      <c r="W193" s="167"/>
      <c r="X193" s="168"/>
      <c r="AT193" s="162" t="s">
        <v>148</v>
      </c>
      <c r="AU193" s="162" t="s">
        <v>89</v>
      </c>
      <c r="AV193" s="13" t="s">
        <v>91</v>
      </c>
      <c r="AW193" s="13" t="s">
        <v>4</v>
      </c>
      <c r="AX193" s="13" t="s">
        <v>81</v>
      </c>
      <c r="AY193" s="162" t="s">
        <v>135</v>
      </c>
    </row>
    <row r="194" spans="1:65" s="14" customFormat="1" ht="11.25">
      <c r="B194" s="169"/>
      <c r="D194" s="161" t="s">
        <v>148</v>
      </c>
      <c r="E194" s="170" t="s">
        <v>1</v>
      </c>
      <c r="F194" s="171" t="s">
        <v>164</v>
      </c>
      <c r="H194" s="172">
        <v>95.432000000000002</v>
      </c>
      <c r="I194" s="173"/>
      <c r="J194" s="173"/>
      <c r="M194" s="169"/>
      <c r="N194" s="174"/>
      <c r="O194" s="175"/>
      <c r="P194" s="175"/>
      <c r="Q194" s="175"/>
      <c r="R194" s="175"/>
      <c r="S194" s="175"/>
      <c r="T194" s="175"/>
      <c r="U194" s="175"/>
      <c r="V194" s="175"/>
      <c r="W194" s="175"/>
      <c r="X194" s="176"/>
      <c r="AT194" s="170" t="s">
        <v>148</v>
      </c>
      <c r="AU194" s="170" t="s">
        <v>89</v>
      </c>
      <c r="AV194" s="14" t="s">
        <v>143</v>
      </c>
      <c r="AW194" s="14" t="s">
        <v>4</v>
      </c>
      <c r="AX194" s="14" t="s">
        <v>89</v>
      </c>
      <c r="AY194" s="170" t="s">
        <v>135</v>
      </c>
    </row>
    <row r="195" spans="1:65" s="2" customFormat="1" ht="24.2" customHeight="1">
      <c r="A195" s="31"/>
      <c r="B195" s="145"/>
      <c r="C195" s="146" t="s">
        <v>358</v>
      </c>
      <c r="D195" s="146" t="s">
        <v>138</v>
      </c>
      <c r="E195" s="147" t="s">
        <v>365</v>
      </c>
      <c r="F195" s="148" t="s">
        <v>366</v>
      </c>
      <c r="G195" s="149" t="s">
        <v>297</v>
      </c>
      <c r="H195" s="150">
        <v>2340.9859999999999</v>
      </c>
      <c r="I195" s="151"/>
      <c r="J195" s="151"/>
      <c r="K195" s="152">
        <f>ROUND(P195*H195,2)</f>
        <v>0</v>
      </c>
      <c r="L195" s="148" t="s">
        <v>142</v>
      </c>
      <c r="M195" s="32"/>
      <c r="N195" s="153" t="s">
        <v>1</v>
      </c>
      <c r="O195" s="154" t="s">
        <v>44</v>
      </c>
      <c r="P195" s="155">
        <f>I195+J195</f>
        <v>0</v>
      </c>
      <c r="Q195" s="155">
        <f>ROUND(I195*H195,2)</f>
        <v>0</v>
      </c>
      <c r="R195" s="155">
        <f>ROUND(J195*H195,2)</f>
        <v>0</v>
      </c>
      <c r="S195" s="57"/>
      <c r="T195" s="156">
        <f>S195*H195</f>
        <v>0</v>
      </c>
      <c r="U195" s="156">
        <v>0</v>
      </c>
      <c r="V195" s="156">
        <f>U195*H195</f>
        <v>0</v>
      </c>
      <c r="W195" s="156">
        <v>0</v>
      </c>
      <c r="X195" s="157">
        <f>W195*H195</f>
        <v>0</v>
      </c>
      <c r="Y195" s="31"/>
      <c r="Z195" s="31"/>
      <c r="AA195" s="31"/>
      <c r="AB195" s="31"/>
      <c r="AC195" s="31"/>
      <c r="AD195" s="31"/>
      <c r="AE195" s="31"/>
      <c r="AR195" s="158" t="s">
        <v>232</v>
      </c>
      <c r="AT195" s="158" t="s">
        <v>138</v>
      </c>
      <c r="AU195" s="158" t="s">
        <v>89</v>
      </c>
      <c r="AY195" s="16" t="s">
        <v>135</v>
      </c>
      <c r="BE195" s="159">
        <f>IF(O195="základní",K195,0)</f>
        <v>0</v>
      </c>
      <c r="BF195" s="159">
        <f>IF(O195="snížená",K195,0)</f>
        <v>0</v>
      </c>
      <c r="BG195" s="159">
        <f>IF(O195="zákl. přenesená",K195,0)</f>
        <v>0</v>
      </c>
      <c r="BH195" s="159">
        <f>IF(O195="sníž. přenesená",K195,0)</f>
        <v>0</v>
      </c>
      <c r="BI195" s="159">
        <f>IF(O195="nulová",K195,0)</f>
        <v>0</v>
      </c>
      <c r="BJ195" s="16" t="s">
        <v>89</v>
      </c>
      <c r="BK195" s="159">
        <f>ROUND(P195*H195,2)</f>
        <v>0</v>
      </c>
      <c r="BL195" s="16" t="s">
        <v>232</v>
      </c>
      <c r="BM195" s="158" t="s">
        <v>468</v>
      </c>
    </row>
    <row r="196" spans="1:65" s="2" customFormat="1" ht="19.5">
      <c r="A196" s="31"/>
      <c r="B196" s="32"/>
      <c r="C196" s="31"/>
      <c r="D196" s="161" t="s">
        <v>169</v>
      </c>
      <c r="E196" s="31"/>
      <c r="F196" s="177" t="s">
        <v>354</v>
      </c>
      <c r="G196" s="31"/>
      <c r="H196" s="31"/>
      <c r="I196" s="178"/>
      <c r="J196" s="178"/>
      <c r="K196" s="31"/>
      <c r="L196" s="31"/>
      <c r="M196" s="32"/>
      <c r="N196" s="179"/>
      <c r="O196" s="180"/>
      <c r="P196" s="57"/>
      <c r="Q196" s="57"/>
      <c r="R196" s="57"/>
      <c r="S196" s="57"/>
      <c r="T196" s="57"/>
      <c r="U196" s="57"/>
      <c r="V196" s="57"/>
      <c r="W196" s="57"/>
      <c r="X196" s="58"/>
      <c r="Y196" s="31"/>
      <c r="Z196" s="31"/>
      <c r="AA196" s="31"/>
      <c r="AB196" s="31"/>
      <c r="AC196" s="31"/>
      <c r="AD196" s="31"/>
      <c r="AE196" s="31"/>
      <c r="AT196" s="16" t="s">
        <v>169</v>
      </c>
      <c r="AU196" s="16" t="s">
        <v>89</v>
      </c>
    </row>
    <row r="197" spans="1:65" s="13" customFormat="1" ht="11.25">
      <c r="B197" s="160"/>
      <c r="D197" s="161" t="s">
        <v>148</v>
      </c>
      <c r="E197" s="162" t="s">
        <v>1</v>
      </c>
      <c r="F197" s="163" t="s">
        <v>469</v>
      </c>
      <c r="H197" s="164">
        <v>0.29699999999999999</v>
      </c>
      <c r="I197" s="165"/>
      <c r="J197" s="165"/>
      <c r="M197" s="160"/>
      <c r="N197" s="166"/>
      <c r="O197" s="167"/>
      <c r="P197" s="167"/>
      <c r="Q197" s="167"/>
      <c r="R197" s="167"/>
      <c r="S197" s="167"/>
      <c r="T197" s="167"/>
      <c r="U197" s="167"/>
      <c r="V197" s="167"/>
      <c r="W197" s="167"/>
      <c r="X197" s="168"/>
      <c r="AT197" s="162" t="s">
        <v>148</v>
      </c>
      <c r="AU197" s="162" t="s">
        <v>89</v>
      </c>
      <c r="AV197" s="13" t="s">
        <v>91</v>
      </c>
      <c r="AW197" s="13" t="s">
        <v>4</v>
      </c>
      <c r="AX197" s="13" t="s">
        <v>81</v>
      </c>
      <c r="AY197" s="162" t="s">
        <v>135</v>
      </c>
    </row>
    <row r="198" spans="1:65" s="13" customFormat="1" ht="11.25">
      <c r="B198" s="160"/>
      <c r="D198" s="161" t="s">
        <v>148</v>
      </c>
      <c r="E198" s="162" t="s">
        <v>1</v>
      </c>
      <c r="F198" s="163" t="s">
        <v>470</v>
      </c>
      <c r="H198" s="164">
        <v>0.4</v>
      </c>
      <c r="I198" s="165"/>
      <c r="J198" s="165"/>
      <c r="M198" s="160"/>
      <c r="N198" s="166"/>
      <c r="O198" s="167"/>
      <c r="P198" s="167"/>
      <c r="Q198" s="167"/>
      <c r="R198" s="167"/>
      <c r="S198" s="167"/>
      <c r="T198" s="167"/>
      <c r="U198" s="167"/>
      <c r="V198" s="167"/>
      <c r="W198" s="167"/>
      <c r="X198" s="168"/>
      <c r="AT198" s="162" t="s">
        <v>148</v>
      </c>
      <c r="AU198" s="162" t="s">
        <v>89</v>
      </c>
      <c r="AV198" s="13" t="s">
        <v>91</v>
      </c>
      <c r="AW198" s="13" t="s">
        <v>4</v>
      </c>
      <c r="AX198" s="13" t="s">
        <v>81</v>
      </c>
      <c r="AY198" s="162" t="s">
        <v>135</v>
      </c>
    </row>
    <row r="199" spans="1:65" s="13" customFormat="1" ht="11.25">
      <c r="B199" s="160"/>
      <c r="D199" s="161" t="s">
        <v>148</v>
      </c>
      <c r="E199" s="162" t="s">
        <v>1</v>
      </c>
      <c r="F199" s="163" t="s">
        <v>471</v>
      </c>
      <c r="H199" s="164">
        <v>4.9000000000000002E-2</v>
      </c>
      <c r="I199" s="165"/>
      <c r="J199" s="165"/>
      <c r="M199" s="160"/>
      <c r="N199" s="166"/>
      <c r="O199" s="167"/>
      <c r="P199" s="167"/>
      <c r="Q199" s="167"/>
      <c r="R199" s="167"/>
      <c r="S199" s="167"/>
      <c r="T199" s="167"/>
      <c r="U199" s="167"/>
      <c r="V199" s="167"/>
      <c r="W199" s="167"/>
      <c r="X199" s="168"/>
      <c r="AT199" s="162" t="s">
        <v>148</v>
      </c>
      <c r="AU199" s="162" t="s">
        <v>89</v>
      </c>
      <c r="AV199" s="13" t="s">
        <v>91</v>
      </c>
      <c r="AW199" s="13" t="s">
        <v>4</v>
      </c>
      <c r="AX199" s="13" t="s">
        <v>81</v>
      </c>
      <c r="AY199" s="162" t="s">
        <v>135</v>
      </c>
    </row>
    <row r="200" spans="1:65" s="13" customFormat="1" ht="11.25">
      <c r="B200" s="160"/>
      <c r="D200" s="161" t="s">
        <v>148</v>
      </c>
      <c r="E200" s="162" t="s">
        <v>1</v>
      </c>
      <c r="F200" s="163" t="s">
        <v>472</v>
      </c>
      <c r="H200" s="164">
        <v>0.13</v>
      </c>
      <c r="I200" s="165"/>
      <c r="J200" s="165"/>
      <c r="M200" s="160"/>
      <c r="N200" s="166"/>
      <c r="O200" s="167"/>
      <c r="P200" s="167"/>
      <c r="Q200" s="167"/>
      <c r="R200" s="167"/>
      <c r="S200" s="167"/>
      <c r="T200" s="167"/>
      <c r="U200" s="167"/>
      <c r="V200" s="167"/>
      <c r="W200" s="167"/>
      <c r="X200" s="168"/>
      <c r="AT200" s="162" t="s">
        <v>148</v>
      </c>
      <c r="AU200" s="162" t="s">
        <v>89</v>
      </c>
      <c r="AV200" s="13" t="s">
        <v>91</v>
      </c>
      <c r="AW200" s="13" t="s">
        <v>4</v>
      </c>
      <c r="AX200" s="13" t="s">
        <v>81</v>
      </c>
      <c r="AY200" s="162" t="s">
        <v>135</v>
      </c>
    </row>
    <row r="201" spans="1:65" s="13" customFormat="1" ht="11.25">
      <c r="B201" s="160"/>
      <c r="D201" s="161" t="s">
        <v>148</v>
      </c>
      <c r="E201" s="162" t="s">
        <v>1</v>
      </c>
      <c r="F201" s="163" t="s">
        <v>473</v>
      </c>
      <c r="H201" s="164">
        <v>2073.6</v>
      </c>
      <c r="I201" s="165"/>
      <c r="J201" s="165"/>
      <c r="M201" s="160"/>
      <c r="N201" s="166"/>
      <c r="O201" s="167"/>
      <c r="P201" s="167"/>
      <c r="Q201" s="167"/>
      <c r="R201" s="167"/>
      <c r="S201" s="167"/>
      <c r="T201" s="167"/>
      <c r="U201" s="167"/>
      <c r="V201" s="167"/>
      <c r="W201" s="167"/>
      <c r="X201" s="168"/>
      <c r="AT201" s="162" t="s">
        <v>148</v>
      </c>
      <c r="AU201" s="162" t="s">
        <v>89</v>
      </c>
      <c r="AV201" s="13" t="s">
        <v>91</v>
      </c>
      <c r="AW201" s="13" t="s">
        <v>4</v>
      </c>
      <c r="AX201" s="13" t="s">
        <v>81</v>
      </c>
      <c r="AY201" s="162" t="s">
        <v>135</v>
      </c>
    </row>
    <row r="202" spans="1:65" s="13" customFormat="1" ht="11.25">
      <c r="B202" s="160"/>
      <c r="D202" s="161" t="s">
        <v>148</v>
      </c>
      <c r="E202" s="162" t="s">
        <v>1</v>
      </c>
      <c r="F202" s="163" t="s">
        <v>373</v>
      </c>
      <c r="H202" s="164">
        <v>11.016</v>
      </c>
      <c r="I202" s="165"/>
      <c r="J202" s="165"/>
      <c r="M202" s="160"/>
      <c r="N202" s="166"/>
      <c r="O202" s="167"/>
      <c r="P202" s="167"/>
      <c r="Q202" s="167"/>
      <c r="R202" s="167"/>
      <c r="S202" s="167"/>
      <c r="T202" s="167"/>
      <c r="U202" s="167"/>
      <c r="V202" s="167"/>
      <c r="W202" s="167"/>
      <c r="X202" s="168"/>
      <c r="AT202" s="162" t="s">
        <v>148</v>
      </c>
      <c r="AU202" s="162" t="s">
        <v>89</v>
      </c>
      <c r="AV202" s="13" t="s">
        <v>91</v>
      </c>
      <c r="AW202" s="13" t="s">
        <v>4</v>
      </c>
      <c r="AX202" s="13" t="s">
        <v>81</v>
      </c>
      <c r="AY202" s="162" t="s">
        <v>135</v>
      </c>
    </row>
    <row r="203" spans="1:65" s="13" customFormat="1" ht="11.25">
      <c r="B203" s="160"/>
      <c r="D203" s="161" t="s">
        <v>148</v>
      </c>
      <c r="E203" s="162" t="s">
        <v>1</v>
      </c>
      <c r="F203" s="163" t="s">
        <v>374</v>
      </c>
      <c r="H203" s="164">
        <v>255</v>
      </c>
      <c r="I203" s="165"/>
      <c r="J203" s="165"/>
      <c r="M203" s="160"/>
      <c r="N203" s="166"/>
      <c r="O203" s="167"/>
      <c r="P203" s="167"/>
      <c r="Q203" s="167"/>
      <c r="R203" s="167"/>
      <c r="S203" s="167"/>
      <c r="T203" s="167"/>
      <c r="U203" s="167"/>
      <c r="V203" s="167"/>
      <c r="W203" s="167"/>
      <c r="X203" s="168"/>
      <c r="AT203" s="162" t="s">
        <v>148</v>
      </c>
      <c r="AU203" s="162" t="s">
        <v>89</v>
      </c>
      <c r="AV203" s="13" t="s">
        <v>91</v>
      </c>
      <c r="AW203" s="13" t="s">
        <v>4</v>
      </c>
      <c r="AX203" s="13" t="s">
        <v>81</v>
      </c>
      <c r="AY203" s="162" t="s">
        <v>135</v>
      </c>
    </row>
    <row r="204" spans="1:65" s="13" customFormat="1" ht="11.25">
      <c r="B204" s="160"/>
      <c r="D204" s="161" t="s">
        <v>148</v>
      </c>
      <c r="E204" s="162" t="s">
        <v>1</v>
      </c>
      <c r="F204" s="163" t="s">
        <v>474</v>
      </c>
      <c r="H204" s="164">
        <v>0.49399999999999999</v>
      </c>
      <c r="I204" s="165"/>
      <c r="J204" s="165"/>
      <c r="M204" s="160"/>
      <c r="N204" s="166"/>
      <c r="O204" s="167"/>
      <c r="P204" s="167"/>
      <c r="Q204" s="167"/>
      <c r="R204" s="167"/>
      <c r="S204" s="167"/>
      <c r="T204" s="167"/>
      <c r="U204" s="167"/>
      <c r="V204" s="167"/>
      <c r="W204" s="167"/>
      <c r="X204" s="168"/>
      <c r="AT204" s="162" t="s">
        <v>148</v>
      </c>
      <c r="AU204" s="162" t="s">
        <v>89</v>
      </c>
      <c r="AV204" s="13" t="s">
        <v>91</v>
      </c>
      <c r="AW204" s="13" t="s">
        <v>4</v>
      </c>
      <c r="AX204" s="13" t="s">
        <v>81</v>
      </c>
      <c r="AY204" s="162" t="s">
        <v>135</v>
      </c>
    </row>
    <row r="205" spans="1:65" s="14" customFormat="1" ht="11.25">
      <c r="B205" s="169"/>
      <c r="D205" s="161" t="s">
        <v>148</v>
      </c>
      <c r="E205" s="170" t="s">
        <v>1</v>
      </c>
      <c r="F205" s="171" t="s">
        <v>164</v>
      </c>
      <c r="H205" s="172">
        <v>2340.9860000000003</v>
      </c>
      <c r="I205" s="173"/>
      <c r="J205" s="173"/>
      <c r="M205" s="169"/>
      <c r="N205" s="174"/>
      <c r="O205" s="175"/>
      <c r="P205" s="175"/>
      <c r="Q205" s="175"/>
      <c r="R205" s="175"/>
      <c r="S205" s="175"/>
      <c r="T205" s="175"/>
      <c r="U205" s="175"/>
      <c r="V205" s="175"/>
      <c r="W205" s="175"/>
      <c r="X205" s="176"/>
      <c r="AT205" s="170" t="s">
        <v>148</v>
      </c>
      <c r="AU205" s="170" t="s">
        <v>89</v>
      </c>
      <c r="AV205" s="14" t="s">
        <v>143</v>
      </c>
      <c r="AW205" s="14" t="s">
        <v>4</v>
      </c>
      <c r="AX205" s="14" t="s">
        <v>89</v>
      </c>
      <c r="AY205" s="170" t="s">
        <v>135</v>
      </c>
    </row>
    <row r="206" spans="1:65" s="2" customFormat="1" ht="24.2" customHeight="1">
      <c r="A206" s="31"/>
      <c r="B206" s="145"/>
      <c r="C206" s="146" t="s">
        <v>364</v>
      </c>
      <c r="D206" s="146" t="s">
        <v>138</v>
      </c>
      <c r="E206" s="147" t="s">
        <v>377</v>
      </c>
      <c r="F206" s="148" t="s">
        <v>378</v>
      </c>
      <c r="G206" s="149" t="s">
        <v>297</v>
      </c>
      <c r="H206" s="150">
        <v>7.1820000000000004</v>
      </c>
      <c r="I206" s="151"/>
      <c r="J206" s="151"/>
      <c r="K206" s="152">
        <f>ROUND(P206*H206,2)</f>
        <v>0</v>
      </c>
      <c r="L206" s="148" t="s">
        <v>142</v>
      </c>
      <c r="M206" s="32"/>
      <c r="N206" s="153" t="s">
        <v>1</v>
      </c>
      <c r="O206" s="154" t="s">
        <v>44</v>
      </c>
      <c r="P206" s="155">
        <f>I206+J206</f>
        <v>0</v>
      </c>
      <c r="Q206" s="155">
        <f>ROUND(I206*H206,2)</f>
        <v>0</v>
      </c>
      <c r="R206" s="155">
        <f>ROUND(J206*H206,2)</f>
        <v>0</v>
      </c>
      <c r="S206" s="57"/>
      <c r="T206" s="156">
        <f>S206*H206</f>
        <v>0</v>
      </c>
      <c r="U206" s="156">
        <v>0</v>
      </c>
      <c r="V206" s="156">
        <f>U206*H206</f>
        <v>0</v>
      </c>
      <c r="W206" s="156">
        <v>0</v>
      </c>
      <c r="X206" s="157">
        <f>W206*H206</f>
        <v>0</v>
      </c>
      <c r="Y206" s="31"/>
      <c r="Z206" s="31"/>
      <c r="AA206" s="31"/>
      <c r="AB206" s="31"/>
      <c r="AC206" s="31"/>
      <c r="AD206" s="31"/>
      <c r="AE206" s="31"/>
      <c r="AR206" s="158" t="s">
        <v>232</v>
      </c>
      <c r="AT206" s="158" t="s">
        <v>138</v>
      </c>
      <c r="AU206" s="158" t="s">
        <v>89</v>
      </c>
      <c r="AY206" s="16" t="s">
        <v>135</v>
      </c>
      <c r="BE206" s="159">
        <f>IF(O206="základní",K206,0)</f>
        <v>0</v>
      </c>
      <c r="BF206" s="159">
        <f>IF(O206="snížená",K206,0)</f>
        <v>0</v>
      </c>
      <c r="BG206" s="159">
        <f>IF(O206="zákl. přenesená",K206,0)</f>
        <v>0</v>
      </c>
      <c r="BH206" s="159">
        <f>IF(O206="sníž. přenesená",K206,0)</f>
        <v>0</v>
      </c>
      <c r="BI206" s="159">
        <f>IF(O206="nulová",K206,0)</f>
        <v>0</v>
      </c>
      <c r="BJ206" s="16" t="s">
        <v>89</v>
      </c>
      <c r="BK206" s="159">
        <f>ROUND(P206*H206,2)</f>
        <v>0</v>
      </c>
      <c r="BL206" s="16" t="s">
        <v>232</v>
      </c>
      <c r="BM206" s="158" t="s">
        <v>475</v>
      </c>
    </row>
    <row r="207" spans="1:65" s="2" customFormat="1" ht="19.5">
      <c r="A207" s="31"/>
      <c r="B207" s="32"/>
      <c r="C207" s="31"/>
      <c r="D207" s="161" t="s">
        <v>169</v>
      </c>
      <c r="E207" s="31"/>
      <c r="F207" s="177" t="s">
        <v>354</v>
      </c>
      <c r="G207" s="31"/>
      <c r="H207" s="31"/>
      <c r="I207" s="178"/>
      <c r="J207" s="178"/>
      <c r="K207" s="31"/>
      <c r="L207" s="31"/>
      <c r="M207" s="32"/>
      <c r="N207" s="179"/>
      <c r="O207" s="180"/>
      <c r="P207" s="57"/>
      <c r="Q207" s="57"/>
      <c r="R207" s="57"/>
      <c r="S207" s="57"/>
      <c r="T207" s="57"/>
      <c r="U207" s="57"/>
      <c r="V207" s="57"/>
      <c r="W207" s="57"/>
      <c r="X207" s="58"/>
      <c r="Y207" s="31"/>
      <c r="Z207" s="31"/>
      <c r="AA207" s="31"/>
      <c r="AB207" s="31"/>
      <c r="AC207" s="31"/>
      <c r="AD207" s="31"/>
      <c r="AE207" s="31"/>
      <c r="AT207" s="16" t="s">
        <v>169</v>
      </c>
      <c r="AU207" s="16" t="s">
        <v>89</v>
      </c>
    </row>
    <row r="208" spans="1:65" s="2" customFormat="1" ht="24.2" customHeight="1">
      <c r="A208" s="31"/>
      <c r="B208" s="145"/>
      <c r="C208" s="146" t="s">
        <v>376</v>
      </c>
      <c r="D208" s="146" t="s">
        <v>138</v>
      </c>
      <c r="E208" s="147" t="s">
        <v>382</v>
      </c>
      <c r="F208" s="148" t="s">
        <v>383</v>
      </c>
      <c r="G208" s="149" t="s">
        <v>297</v>
      </c>
      <c r="H208" s="150">
        <v>155.46</v>
      </c>
      <c r="I208" s="151"/>
      <c r="J208" s="151"/>
      <c r="K208" s="152">
        <f>ROUND(P208*H208,2)</f>
        <v>0</v>
      </c>
      <c r="L208" s="148" t="s">
        <v>142</v>
      </c>
      <c r="M208" s="32"/>
      <c r="N208" s="153" t="s">
        <v>1</v>
      </c>
      <c r="O208" s="154" t="s">
        <v>44</v>
      </c>
      <c r="P208" s="155">
        <f>I208+J208</f>
        <v>0</v>
      </c>
      <c r="Q208" s="155">
        <f>ROUND(I208*H208,2)</f>
        <v>0</v>
      </c>
      <c r="R208" s="155">
        <f>ROUND(J208*H208,2)</f>
        <v>0</v>
      </c>
      <c r="S208" s="57"/>
      <c r="T208" s="156">
        <f>S208*H208</f>
        <v>0</v>
      </c>
      <c r="U208" s="156">
        <v>0</v>
      </c>
      <c r="V208" s="156">
        <f>U208*H208</f>
        <v>0</v>
      </c>
      <c r="W208" s="156">
        <v>0</v>
      </c>
      <c r="X208" s="157">
        <f>W208*H208</f>
        <v>0</v>
      </c>
      <c r="Y208" s="31"/>
      <c r="Z208" s="31"/>
      <c r="AA208" s="31"/>
      <c r="AB208" s="31"/>
      <c r="AC208" s="31"/>
      <c r="AD208" s="31"/>
      <c r="AE208" s="31"/>
      <c r="AR208" s="158" t="s">
        <v>232</v>
      </c>
      <c r="AT208" s="158" t="s">
        <v>138</v>
      </c>
      <c r="AU208" s="158" t="s">
        <v>89</v>
      </c>
      <c r="AY208" s="16" t="s">
        <v>135</v>
      </c>
      <c r="BE208" s="159">
        <f>IF(O208="základní",K208,0)</f>
        <v>0</v>
      </c>
      <c r="BF208" s="159">
        <f>IF(O208="snížená",K208,0)</f>
        <v>0</v>
      </c>
      <c r="BG208" s="159">
        <f>IF(O208="zákl. přenesená",K208,0)</f>
        <v>0</v>
      </c>
      <c r="BH208" s="159">
        <f>IF(O208="sníž. přenesená",K208,0)</f>
        <v>0</v>
      </c>
      <c r="BI208" s="159">
        <f>IF(O208="nulová",K208,0)</f>
        <v>0</v>
      </c>
      <c r="BJ208" s="16" t="s">
        <v>89</v>
      </c>
      <c r="BK208" s="159">
        <f>ROUND(P208*H208,2)</f>
        <v>0</v>
      </c>
      <c r="BL208" s="16" t="s">
        <v>232</v>
      </c>
      <c r="BM208" s="158" t="s">
        <v>476</v>
      </c>
    </row>
    <row r="209" spans="1:65" s="2" customFormat="1" ht="19.5">
      <c r="A209" s="31"/>
      <c r="B209" s="32"/>
      <c r="C209" s="31"/>
      <c r="D209" s="161" t="s">
        <v>169</v>
      </c>
      <c r="E209" s="31"/>
      <c r="F209" s="177" t="s">
        <v>354</v>
      </c>
      <c r="G209" s="31"/>
      <c r="H209" s="31"/>
      <c r="I209" s="178"/>
      <c r="J209" s="178"/>
      <c r="K209" s="31"/>
      <c r="L209" s="31"/>
      <c r="M209" s="32"/>
      <c r="N209" s="179"/>
      <c r="O209" s="180"/>
      <c r="P209" s="57"/>
      <c r="Q209" s="57"/>
      <c r="R209" s="57"/>
      <c r="S209" s="57"/>
      <c r="T209" s="57"/>
      <c r="U209" s="57"/>
      <c r="V209" s="57"/>
      <c r="W209" s="57"/>
      <c r="X209" s="58"/>
      <c r="Y209" s="31"/>
      <c r="Z209" s="31"/>
      <c r="AA209" s="31"/>
      <c r="AB209" s="31"/>
      <c r="AC209" s="31"/>
      <c r="AD209" s="31"/>
      <c r="AE209" s="31"/>
      <c r="AT209" s="16" t="s">
        <v>169</v>
      </c>
      <c r="AU209" s="16" t="s">
        <v>89</v>
      </c>
    </row>
    <row r="210" spans="1:65" s="13" customFormat="1" ht="11.25">
      <c r="B210" s="160"/>
      <c r="D210" s="161" t="s">
        <v>148</v>
      </c>
      <c r="E210" s="162" t="s">
        <v>1</v>
      </c>
      <c r="F210" s="163" t="s">
        <v>477</v>
      </c>
      <c r="H210" s="164">
        <v>90</v>
      </c>
      <c r="I210" s="165"/>
      <c r="J210" s="165"/>
      <c r="M210" s="160"/>
      <c r="N210" s="166"/>
      <c r="O210" s="167"/>
      <c r="P210" s="167"/>
      <c r="Q210" s="167"/>
      <c r="R210" s="167"/>
      <c r="S210" s="167"/>
      <c r="T210" s="167"/>
      <c r="U210" s="167"/>
      <c r="V210" s="167"/>
      <c r="W210" s="167"/>
      <c r="X210" s="168"/>
      <c r="AT210" s="162" t="s">
        <v>148</v>
      </c>
      <c r="AU210" s="162" t="s">
        <v>89</v>
      </c>
      <c r="AV210" s="13" t="s">
        <v>91</v>
      </c>
      <c r="AW210" s="13" t="s">
        <v>4</v>
      </c>
      <c r="AX210" s="13" t="s">
        <v>81</v>
      </c>
      <c r="AY210" s="162" t="s">
        <v>135</v>
      </c>
    </row>
    <row r="211" spans="1:65" s="13" customFormat="1" ht="11.25">
      <c r="B211" s="160"/>
      <c r="D211" s="161" t="s">
        <v>148</v>
      </c>
      <c r="E211" s="162" t="s">
        <v>1</v>
      </c>
      <c r="F211" s="163" t="s">
        <v>386</v>
      </c>
      <c r="H211" s="164">
        <v>65.459999999999994</v>
      </c>
      <c r="I211" s="165"/>
      <c r="J211" s="165"/>
      <c r="M211" s="160"/>
      <c r="N211" s="166"/>
      <c r="O211" s="167"/>
      <c r="P211" s="167"/>
      <c r="Q211" s="167"/>
      <c r="R211" s="167"/>
      <c r="S211" s="167"/>
      <c r="T211" s="167"/>
      <c r="U211" s="167"/>
      <c r="V211" s="167"/>
      <c r="W211" s="167"/>
      <c r="X211" s="168"/>
      <c r="AT211" s="162" t="s">
        <v>148</v>
      </c>
      <c r="AU211" s="162" t="s">
        <v>89</v>
      </c>
      <c r="AV211" s="13" t="s">
        <v>91</v>
      </c>
      <c r="AW211" s="13" t="s">
        <v>4</v>
      </c>
      <c r="AX211" s="13" t="s">
        <v>81</v>
      </c>
      <c r="AY211" s="162" t="s">
        <v>135</v>
      </c>
    </row>
    <row r="212" spans="1:65" s="14" customFormat="1" ht="11.25">
      <c r="B212" s="169"/>
      <c r="D212" s="161" t="s">
        <v>148</v>
      </c>
      <c r="E212" s="170" t="s">
        <v>1</v>
      </c>
      <c r="F212" s="171" t="s">
        <v>164</v>
      </c>
      <c r="H212" s="172">
        <v>155.45999999999998</v>
      </c>
      <c r="I212" s="173"/>
      <c r="J212" s="173"/>
      <c r="M212" s="169"/>
      <c r="N212" s="174"/>
      <c r="O212" s="175"/>
      <c r="P212" s="175"/>
      <c r="Q212" s="175"/>
      <c r="R212" s="175"/>
      <c r="S212" s="175"/>
      <c r="T212" s="175"/>
      <c r="U212" s="175"/>
      <c r="V212" s="175"/>
      <c r="W212" s="175"/>
      <c r="X212" s="176"/>
      <c r="AT212" s="170" t="s">
        <v>148</v>
      </c>
      <c r="AU212" s="170" t="s">
        <v>89</v>
      </c>
      <c r="AV212" s="14" t="s">
        <v>143</v>
      </c>
      <c r="AW212" s="14" t="s">
        <v>4</v>
      </c>
      <c r="AX212" s="14" t="s">
        <v>89</v>
      </c>
      <c r="AY212" s="170" t="s">
        <v>135</v>
      </c>
    </row>
    <row r="213" spans="1:65" s="2" customFormat="1" ht="24.2" customHeight="1">
      <c r="A213" s="31"/>
      <c r="B213" s="145"/>
      <c r="C213" s="146" t="s">
        <v>381</v>
      </c>
      <c r="D213" s="146" t="s">
        <v>138</v>
      </c>
      <c r="E213" s="147" t="s">
        <v>388</v>
      </c>
      <c r="F213" s="148" t="s">
        <v>389</v>
      </c>
      <c r="G213" s="149" t="s">
        <v>297</v>
      </c>
      <c r="H213" s="150">
        <v>155.46</v>
      </c>
      <c r="I213" s="151"/>
      <c r="J213" s="151"/>
      <c r="K213" s="152">
        <f>ROUND(P213*H213,2)</f>
        <v>0</v>
      </c>
      <c r="L213" s="148" t="s">
        <v>142</v>
      </c>
      <c r="M213" s="32"/>
      <c r="N213" s="153" t="s">
        <v>1</v>
      </c>
      <c r="O213" s="154" t="s">
        <v>44</v>
      </c>
      <c r="P213" s="155">
        <f>I213+J213</f>
        <v>0</v>
      </c>
      <c r="Q213" s="155">
        <f>ROUND(I213*H213,2)</f>
        <v>0</v>
      </c>
      <c r="R213" s="155">
        <f>ROUND(J213*H213,2)</f>
        <v>0</v>
      </c>
      <c r="S213" s="57"/>
      <c r="T213" s="156">
        <f>S213*H213</f>
        <v>0</v>
      </c>
      <c r="U213" s="156">
        <v>0</v>
      </c>
      <c r="V213" s="156">
        <f>U213*H213</f>
        <v>0</v>
      </c>
      <c r="W213" s="156">
        <v>0</v>
      </c>
      <c r="X213" s="157">
        <f>W213*H213</f>
        <v>0</v>
      </c>
      <c r="Y213" s="31"/>
      <c r="Z213" s="31"/>
      <c r="AA213" s="31"/>
      <c r="AB213" s="31"/>
      <c r="AC213" s="31"/>
      <c r="AD213" s="31"/>
      <c r="AE213" s="31"/>
      <c r="AR213" s="158" t="s">
        <v>232</v>
      </c>
      <c r="AT213" s="158" t="s">
        <v>138</v>
      </c>
      <c r="AU213" s="158" t="s">
        <v>89</v>
      </c>
      <c r="AY213" s="16" t="s">
        <v>135</v>
      </c>
      <c r="BE213" s="159">
        <f>IF(O213="základní",K213,0)</f>
        <v>0</v>
      </c>
      <c r="BF213" s="159">
        <f>IF(O213="snížená",K213,0)</f>
        <v>0</v>
      </c>
      <c r="BG213" s="159">
        <f>IF(O213="zákl. přenesená",K213,0)</f>
        <v>0</v>
      </c>
      <c r="BH213" s="159">
        <f>IF(O213="sníž. přenesená",K213,0)</f>
        <v>0</v>
      </c>
      <c r="BI213" s="159">
        <f>IF(O213="nulová",K213,0)</f>
        <v>0</v>
      </c>
      <c r="BJ213" s="16" t="s">
        <v>89</v>
      </c>
      <c r="BK213" s="159">
        <f>ROUND(P213*H213,2)</f>
        <v>0</v>
      </c>
      <c r="BL213" s="16" t="s">
        <v>232</v>
      </c>
      <c r="BM213" s="158" t="s">
        <v>478</v>
      </c>
    </row>
    <row r="214" spans="1:65" s="13" customFormat="1" ht="11.25">
      <c r="B214" s="160"/>
      <c r="D214" s="161" t="s">
        <v>148</v>
      </c>
      <c r="E214" s="162" t="s">
        <v>1</v>
      </c>
      <c r="F214" s="163" t="s">
        <v>477</v>
      </c>
      <c r="H214" s="164">
        <v>90</v>
      </c>
      <c r="I214" s="165"/>
      <c r="J214" s="165"/>
      <c r="M214" s="160"/>
      <c r="N214" s="166"/>
      <c r="O214" s="167"/>
      <c r="P214" s="167"/>
      <c r="Q214" s="167"/>
      <c r="R214" s="167"/>
      <c r="S214" s="167"/>
      <c r="T214" s="167"/>
      <c r="U214" s="167"/>
      <c r="V214" s="167"/>
      <c r="W214" s="167"/>
      <c r="X214" s="168"/>
      <c r="AT214" s="162" t="s">
        <v>148</v>
      </c>
      <c r="AU214" s="162" t="s">
        <v>89</v>
      </c>
      <c r="AV214" s="13" t="s">
        <v>91</v>
      </c>
      <c r="AW214" s="13" t="s">
        <v>4</v>
      </c>
      <c r="AX214" s="13" t="s">
        <v>81</v>
      </c>
      <c r="AY214" s="162" t="s">
        <v>135</v>
      </c>
    </row>
    <row r="215" spans="1:65" s="13" customFormat="1" ht="11.25">
      <c r="B215" s="160"/>
      <c r="D215" s="161" t="s">
        <v>148</v>
      </c>
      <c r="E215" s="162" t="s">
        <v>1</v>
      </c>
      <c r="F215" s="163" t="s">
        <v>386</v>
      </c>
      <c r="H215" s="164">
        <v>65.459999999999994</v>
      </c>
      <c r="I215" s="165"/>
      <c r="J215" s="165"/>
      <c r="M215" s="160"/>
      <c r="N215" s="166"/>
      <c r="O215" s="167"/>
      <c r="P215" s="167"/>
      <c r="Q215" s="167"/>
      <c r="R215" s="167"/>
      <c r="S215" s="167"/>
      <c r="T215" s="167"/>
      <c r="U215" s="167"/>
      <c r="V215" s="167"/>
      <c r="W215" s="167"/>
      <c r="X215" s="168"/>
      <c r="AT215" s="162" t="s">
        <v>148</v>
      </c>
      <c r="AU215" s="162" t="s">
        <v>89</v>
      </c>
      <c r="AV215" s="13" t="s">
        <v>91</v>
      </c>
      <c r="AW215" s="13" t="s">
        <v>4</v>
      </c>
      <c r="AX215" s="13" t="s">
        <v>81</v>
      </c>
      <c r="AY215" s="162" t="s">
        <v>135</v>
      </c>
    </row>
    <row r="216" spans="1:65" s="14" customFormat="1" ht="11.25">
      <c r="B216" s="169"/>
      <c r="D216" s="161" t="s">
        <v>148</v>
      </c>
      <c r="E216" s="170" t="s">
        <v>1</v>
      </c>
      <c r="F216" s="171" t="s">
        <v>164</v>
      </c>
      <c r="H216" s="172">
        <v>155.45999999999998</v>
      </c>
      <c r="I216" s="173"/>
      <c r="J216" s="173"/>
      <c r="M216" s="169"/>
      <c r="N216" s="174"/>
      <c r="O216" s="175"/>
      <c r="P216" s="175"/>
      <c r="Q216" s="175"/>
      <c r="R216" s="175"/>
      <c r="S216" s="175"/>
      <c r="T216" s="175"/>
      <c r="U216" s="175"/>
      <c r="V216" s="175"/>
      <c r="W216" s="175"/>
      <c r="X216" s="176"/>
      <c r="AT216" s="170" t="s">
        <v>148</v>
      </c>
      <c r="AU216" s="170" t="s">
        <v>89</v>
      </c>
      <c r="AV216" s="14" t="s">
        <v>143</v>
      </c>
      <c r="AW216" s="14" t="s">
        <v>4</v>
      </c>
      <c r="AX216" s="14" t="s">
        <v>89</v>
      </c>
      <c r="AY216" s="170" t="s">
        <v>135</v>
      </c>
    </row>
    <row r="217" spans="1:65" s="2" customFormat="1" ht="24.2" customHeight="1">
      <c r="A217" s="31"/>
      <c r="B217" s="145"/>
      <c r="C217" s="146" t="s">
        <v>387</v>
      </c>
      <c r="D217" s="146" t="s">
        <v>138</v>
      </c>
      <c r="E217" s="147" t="s">
        <v>392</v>
      </c>
      <c r="F217" s="148" t="s">
        <v>393</v>
      </c>
      <c r="G217" s="149" t="s">
        <v>174</v>
      </c>
      <c r="H217" s="150">
        <v>6</v>
      </c>
      <c r="I217" s="151"/>
      <c r="J217" s="151"/>
      <c r="K217" s="152">
        <f>ROUND(P217*H217,2)</f>
        <v>0</v>
      </c>
      <c r="L217" s="148" t="s">
        <v>266</v>
      </c>
      <c r="M217" s="32"/>
      <c r="N217" s="153" t="s">
        <v>1</v>
      </c>
      <c r="O217" s="154" t="s">
        <v>44</v>
      </c>
      <c r="P217" s="155">
        <f>I217+J217</f>
        <v>0</v>
      </c>
      <c r="Q217" s="155">
        <f>ROUND(I217*H217,2)</f>
        <v>0</v>
      </c>
      <c r="R217" s="155">
        <f>ROUND(J217*H217,2)</f>
        <v>0</v>
      </c>
      <c r="S217" s="57"/>
      <c r="T217" s="156">
        <f>S217*H217</f>
        <v>0</v>
      </c>
      <c r="U217" s="156">
        <v>0</v>
      </c>
      <c r="V217" s="156">
        <f>U217*H217</f>
        <v>0</v>
      </c>
      <c r="W217" s="156">
        <v>0</v>
      </c>
      <c r="X217" s="157">
        <f>W217*H217</f>
        <v>0</v>
      </c>
      <c r="Y217" s="31"/>
      <c r="Z217" s="31"/>
      <c r="AA217" s="31"/>
      <c r="AB217" s="31"/>
      <c r="AC217" s="31"/>
      <c r="AD217" s="31"/>
      <c r="AE217" s="31"/>
      <c r="AR217" s="158" t="s">
        <v>232</v>
      </c>
      <c r="AT217" s="158" t="s">
        <v>138</v>
      </c>
      <c r="AU217" s="158" t="s">
        <v>89</v>
      </c>
      <c r="AY217" s="16" t="s">
        <v>135</v>
      </c>
      <c r="BE217" s="159">
        <f>IF(O217="základní",K217,0)</f>
        <v>0</v>
      </c>
      <c r="BF217" s="159">
        <f>IF(O217="snížená",K217,0)</f>
        <v>0</v>
      </c>
      <c r="BG217" s="159">
        <f>IF(O217="zákl. přenesená",K217,0)</f>
        <v>0</v>
      </c>
      <c r="BH217" s="159">
        <f>IF(O217="sníž. přenesená",K217,0)</f>
        <v>0</v>
      </c>
      <c r="BI217" s="159">
        <f>IF(O217="nulová",K217,0)</f>
        <v>0</v>
      </c>
      <c r="BJ217" s="16" t="s">
        <v>89</v>
      </c>
      <c r="BK217" s="159">
        <f>ROUND(P217*H217,2)</f>
        <v>0</v>
      </c>
      <c r="BL217" s="16" t="s">
        <v>232</v>
      </c>
      <c r="BM217" s="158" t="s">
        <v>479</v>
      </c>
    </row>
    <row r="218" spans="1:65" s="13" customFormat="1" ht="11.25">
      <c r="B218" s="160"/>
      <c r="D218" s="161" t="s">
        <v>148</v>
      </c>
      <c r="E218" s="162" t="s">
        <v>1</v>
      </c>
      <c r="F218" s="163" t="s">
        <v>395</v>
      </c>
      <c r="H218" s="164">
        <v>2</v>
      </c>
      <c r="I218" s="165"/>
      <c r="J218" s="165"/>
      <c r="M218" s="160"/>
      <c r="N218" s="166"/>
      <c r="O218" s="167"/>
      <c r="P218" s="167"/>
      <c r="Q218" s="167"/>
      <c r="R218" s="167"/>
      <c r="S218" s="167"/>
      <c r="T218" s="167"/>
      <c r="U218" s="167"/>
      <c r="V218" s="167"/>
      <c r="W218" s="167"/>
      <c r="X218" s="168"/>
      <c r="AT218" s="162" t="s">
        <v>148</v>
      </c>
      <c r="AU218" s="162" t="s">
        <v>89</v>
      </c>
      <c r="AV218" s="13" t="s">
        <v>91</v>
      </c>
      <c r="AW218" s="13" t="s">
        <v>4</v>
      </c>
      <c r="AX218" s="13" t="s">
        <v>81</v>
      </c>
      <c r="AY218" s="162" t="s">
        <v>135</v>
      </c>
    </row>
    <row r="219" spans="1:65" s="13" customFormat="1" ht="11.25">
      <c r="B219" s="160"/>
      <c r="D219" s="161" t="s">
        <v>148</v>
      </c>
      <c r="E219" s="162" t="s">
        <v>1</v>
      </c>
      <c r="F219" s="163" t="s">
        <v>396</v>
      </c>
      <c r="H219" s="164">
        <v>2</v>
      </c>
      <c r="I219" s="165"/>
      <c r="J219" s="165"/>
      <c r="M219" s="160"/>
      <c r="N219" s="166"/>
      <c r="O219" s="167"/>
      <c r="P219" s="167"/>
      <c r="Q219" s="167"/>
      <c r="R219" s="167"/>
      <c r="S219" s="167"/>
      <c r="T219" s="167"/>
      <c r="U219" s="167"/>
      <c r="V219" s="167"/>
      <c r="W219" s="167"/>
      <c r="X219" s="168"/>
      <c r="AT219" s="162" t="s">
        <v>148</v>
      </c>
      <c r="AU219" s="162" t="s">
        <v>89</v>
      </c>
      <c r="AV219" s="13" t="s">
        <v>91</v>
      </c>
      <c r="AW219" s="13" t="s">
        <v>4</v>
      </c>
      <c r="AX219" s="13" t="s">
        <v>81</v>
      </c>
      <c r="AY219" s="162" t="s">
        <v>135</v>
      </c>
    </row>
    <row r="220" spans="1:65" s="13" customFormat="1" ht="11.25">
      <c r="B220" s="160"/>
      <c r="D220" s="161" t="s">
        <v>148</v>
      </c>
      <c r="E220" s="162" t="s">
        <v>1</v>
      </c>
      <c r="F220" s="163" t="s">
        <v>397</v>
      </c>
      <c r="H220" s="164">
        <v>2</v>
      </c>
      <c r="I220" s="165"/>
      <c r="J220" s="165"/>
      <c r="M220" s="160"/>
      <c r="N220" s="166"/>
      <c r="O220" s="167"/>
      <c r="P220" s="167"/>
      <c r="Q220" s="167"/>
      <c r="R220" s="167"/>
      <c r="S220" s="167"/>
      <c r="T220" s="167"/>
      <c r="U220" s="167"/>
      <c r="V220" s="167"/>
      <c r="W220" s="167"/>
      <c r="X220" s="168"/>
      <c r="AT220" s="162" t="s">
        <v>148</v>
      </c>
      <c r="AU220" s="162" t="s">
        <v>89</v>
      </c>
      <c r="AV220" s="13" t="s">
        <v>91</v>
      </c>
      <c r="AW220" s="13" t="s">
        <v>4</v>
      </c>
      <c r="AX220" s="13" t="s">
        <v>81</v>
      </c>
      <c r="AY220" s="162" t="s">
        <v>135</v>
      </c>
    </row>
    <row r="221" spans="1:65" s="14" customFormat="1" ht="11.25">
      <c r="B221" s="169"/>
      <c r="D221" s="161" t="s">
        <v>148</v>
      </c>
      <c r="E221" s="170" t="s">
        <v>1</v>
      </c>
      <c r="F221" s="171" t="s">
        <v>164</v>
      </c>
      <c r="H221" s="172">
        <v>6</v>
      </c>
      <c r="I221" s="173"/>
      <c r="J221" s="173"/>
      <c r="M221" s="169"/>
      <c r="N221" s="174"/>
      <c r="O221" s="175"/>
      <c r="P221" s="175"/>
      <c r="Q221" s="175"/>
      <c r="R221" s="175"/>
      <c r="S221" s="175"/>
      <c r="T221" s="175"/>
      <c r="U221" s="175"/>
      <c r="V221" s="175"/>
      <c r="W221" s="175"/>
      <c r="X221" s="176"/>
      <c r="AT221" s="170" t="s">
        <v>148</v>
      </c>
      <c r="AU221" s="170" t="s">
        <v>89</v>
      </c>
      <c r="AV221" s="14" t="s">
        <v>143</v>
      </c>
      <c r="AW221" s="14" t="s">
        <v>4</v>
      </c>
      <c r="AX221" s="14" t="s">
        <v>89</v>
      </c>
      <c r="AY221" s="170" t="s">
        <v>135</v>
      </c>
    </row>
    <row r="222" spans="1:65" s="2" customFormat="1" ht="24.2" customHeight="1">
      <c r="A222" s="31"/>
      <c r="B222" s="145"/>
      <c r="C222" s="146" t="s">
        <v>391</v>
      </c>
      <c r="D222" s="146" t="s">
        <v>138</v>
      </c>
      <c r="E222" s="147" t="s">
        <v>399</v>
      </c>
      <c r="F222" s="148" t="s">
        <v>400</v>
      </c>
      <c r="G222" s="149" t="s">
        <v>174</v>
      </c>
      <c r="H222" s="150">
        <v>1</v>
      </c>
      <c r="I222" s="151"/>
      <c r="J222" s="151"/>
      <c r="K222" s="152">
        <f>ROUND(P222*H222,2)</f>
        <v>0</v>
      </c>
      <c r="L222" s="148" t="s">
        <v>142</v>
      </c>
      <c r="M222" s="32"/>
      <c r="N222" s="153" t="s">
        <v>1</v>
      </c>
      <c r="O222" s="154" t="s">
        <v>44</v>
      </c>
      <c r="P222" s="155">
        <f>I222+J222</f>
        <v>0</v>
      </c>
      <c r="Q222" s="155">
        <f>ROUND(I222*H222,2)</f>
        <v>0</v>
      </c>
      <c r="R222" s="155">
        <f>ROUND(J222*H222,2)</f>
        <v>0</v>
      </c>
      <c r="S222" s="57"/>
      <c r="T222" s="156">
        <f>S222*H222</f>
        <v>0</v>
      </c>
      <c r="U222" s="156">
        <v>0</v>
      </c>
      <c r="V222" s="156">
        <f>U222*H222</f>
        <v>0</v>
      </c>
      <c r="W222" s="156">
        <v>0</v>
      </c>
      <c r="X222" s="157">
        <f>W222*H222</f>
        <v>0</v>
      </c>
      <c r="Y222" s="31"/>
      <c r="Z222" s="31"/>
      <c r="AA222" s="31"/>
      <c r="AB222" s="31"/>
      <c r="AC222" s="31"/>
      <c r="AD222" s="31"/>
      <c r="AE222" s="31"/>
      <c r="AR222" s="158" t="s">
        <v>232</v>
      </c>
      <c r="AT222" s="158" t="s">
        <v>138</v>
      </c>
      <c r="AU222" s="158" t="s">
        <v>89</v>
      </c>
      <c r="AY222" s="16" t="s">
        <v>135</v>
      </c>
      <c r="BE222" s="159">
        <f>IF(O222="základní",K222,0)</f>
        <v>0</v>
      </c>
      <c r="BF222" s="159">
        <f>IF(O222="snížená",K222,0)</f>
        <v>0</v>
      </c>
      <c r="BG222" s="159">
        <f>IF(O222="zákl. přenesená",K222,0)</f>
        <v>0</v>
      </c>
      <c r="BH222" s="159">
        <f>IF(O222="sníž. přenesená",K222,0)</f>
        <v>0</v>
      </c>
      <c r="BI222" s="159">
        <f>IF(O222="nulová",K222,0)</f>
        <v>0</v>
      </c>
      <c r="BJ222" s="16" t="s">
        <v>89</v>
      </c>
      <c r="BK222" s="159">
        <f>ROUND(P222*H222,2)</f>
        <v>0</v>
      </c>
      <c r="BL222" s="16" t="s">
        <v>232</v>
      </c>
      <c r="BM222" s="158" t="s">
        <v>480</v>
      </c>
    </row>
    <row r="223" spans="1:65" s="13" customFormat="1" ht="11.25">
      <c r="B223" s="160"/>
      <c r="D223" s="161" t="s">
        <v>148</v>
      </c>
      <c r="E223" s="162" t="s">
        <v>1</v>
      </c>
      <c r="F223" s="163" t="s">
        <v>402</v>
      </c>
      <c r="H223" s="164">
        <v>1</v>
      </c>
      <c r="I223" s="165"/>
      <c r="J223" s="165"/>
      <c r="M223" s="160"/>
      <c r="N223" s="166"/>
      <c r="O223" s="167"/>
      <c r="P223" s="167"/>
      <c r="Q223" s="167"/>
      <c r="R223" s="167"/>
      <c r="S223" s="167"/>
      <c r="T223" s="167"/>
      <c r="U223" s="167"/>
      <c r="V223" s="167"/>
      <c r="W223" s="167"/>
      <c r="X223" s="168"/>
      <c r="AT223" s="162" t="s">
        <v>148</v>
      </c>
      <c r="AU223" s="162" t="s">
        <v>89</v>
      </c>
      <c r="AV223" s="13" t="s">
        <v>91</v>
      </c>
      <c r="AW223" s="13" t="s">
        <v>4</v>
      </c>
      <c r="AX223" s="13" t="s">
        <v>89</v>
      </c>
      <c r="AY223" s="162" t="s">
        <v>135</v>
      </c>
    </row>
    <row r="224" spans="1:65" s="2" customFormat="1" ht="24.2" customHeight="1">
      <c r="A224" s="31"/>
      <c r="B224" s="145"/>
      <c r="C224" s="146" t="s">
        <v>398</v>
      </c>
      <c r="D224" s="146" t="s">
        <v>138</v>
      </c>
      <c r="E224" s="147" t="s">
        <v>481</v>
      </c>
      <c r="F224" s="148" t="s">
        <v>482</v>
      </c>
      <c r="G224" s="149" t="s">
        <v>297</v>
      </c>
      <c r="H224" s="150">
        <v>32</v>
      </c>
      <c r="I224" s="151"/>
      <c r="J224" s="151"/>
      <c r="K224" s="152">
        <f>ROUND(P224*H224,2)</f>
        <v>0</v>
      </c>
      <c r="L224" s="148" t="s">
        <v>142</v>
      </c>
      <c r="M224" s="32"/>
      <c r="N224" s="194" t="s">
        <v>1</v>
      </c>
      <c r="O224" s="195" t="s">
        <v>44</v>
      </c>
      <c r="P224" s="196">
        <f>I224+J224</f>
        <v>0</v>
      </c>
      <c r="Q224" s="196">
        <f>ROUND(I224*H224,2)</f>
        <v>0</v>
      </c>
      <c r="R224" s="196">
        <f>ROUND(J224*H224,2)</f>
        <v>0</v>
      </c>
      <c r="S224" s="197"/>
      <c r="T224" s="198">
        <f>S224*H224</f>
        <v>0</v>
      </c>
      <c r="U224" s="198">
        <v>0</v>
      </c>
      <c r="V224" s="198">
        <f>U224*H224</f>
        <v>0</v>
      </c>
      <c r="W224" s="198">
        <v>0</v>
      </c>
      <c r="X224" s="199">
        <f>W224*H224</f>
        <v>0</v>
      </c>
      <c r="Y224" s="31"/>
      <c r="Z224" s="31"/>
      <c r="AA224" s="31"/>
      <c r="AB224" s="31"/>
      <c r="AC224" s="31"/>
      <c r="AD224" s="31"/>
      <c r="AE224" s="31"/>
      <c r="AR224" s="158" t="s">
        <v>232</v>
      </c>
      <c r="AT224" s="158" t="s">
        <v>138</v>
      </c>
      <c r="AU224" s="158" t="s">
        <v>89</v>
      </c>
      <c r="AY224" s="16" t="s">
        <v>135</v>
      </c>
      <c r="BE224" s="159">
        <f>IF(O224="základní",K224,0)</f>
        <v>0</v>
      </c>
      <c r="BF224" s="159">
        <f>IF(O224="snížená",K224,0)</f>
        <v>0</v>
      </c>
      <c r="BG224" s="159">
        <f>IF(O224="zákl. přenesená",K224,0)</f>
        <v>0</v>
      </c>
      <c r="BH224" s="159">
        <f>IF(O224="sníž. přenesená",K224,0)</f>
        <v>0</v>
      </c>
      <c r="BI224" s="159">
        <f>IF(O224="nulová",K224,0)</f>
        <v>0</v>
      </c>
      <c r="BJ224" s="16" t="s">
        <v>89</v>
      </c>
      <c r="BK224" s="159">
        <f>ROUND(P224*H224,2)</f>
        <v>0</v>
      </c>
      <c r="BL224" s="16" t="s">
        <v>232</v>
      </c>
      <c r="BM224" s="158" t="s">
        <v>483</v>
      </c>
    </row>
    <row r="225" spans="1:31" s="2" customFormat="1" ht="6.95" customHeight="1">
      <c r="A225" s="31"/>
      <c r="B225" s="46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32"/>
      <c r="N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</row>
  </sheetData>
  <autoFilter ref="C118:L224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0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6" t="s">
        <v>97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91</v>
      </c>
    </row>
    <row r="4" spans="1:46" s="1" customFormat="1" ht="24.95" customHeight="1">
      <c r="B4" s="19"/>
      <c r="D4" s="20" t="s">
        <v>101</v>
      </c>
      <c r="M4" s="19"/>
      <c r="N4" s="93" t="s">
        <v>11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6" t="s">
        <v>17</v>
      </c>
      <c r="M6" s="19"/>
    </row>
    <row r="7" spans="1:46" s="1" customFormat="1" ht="16.5" customHeight="1">
      <c r="B7" s="19"/>
      <c r="E7" s="241" t="str">
        <f>'Rekapitulace stavby'!K6</f>
        <v>Oprava staničních kolejí v žst. Bohumín</v>
      </c>
      <c r="F7" s="242"/>
      <c r="G7" s="242"/>
      <c r="H7" s="242"/>
      <c r="M7" s="19"/>
    </row>
    <row r="8" spans="1:46" s="2" customFormat="1" ht="12" customHeight="1">
      <c r="A8" s="31"/>
      <c r="B8" s="32"/>
      <c r="C8" s="31"/>
      <c r="D8" s="26" t="s">
        <v>102</v>
      </c>
      <c r="E8" s="31"/>
      <c r="F8" s="31"/>
      <c r="G8" s="31"/>
      <c r="H8" s="31"/>
      <c r="I8" s="31"/>
      <c r="J8" s="31"/>
      <c r="K8" s="31"/>
      <c r="L8" s="31"/>
      <c r="M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2" t="s">
        <v>484</v>
      </c>
      <c r="F9" s="243"/>
      <c r="G9" s="243"/>
      <c r="H9" s="243"/>
      <c r="I9" s="31"/>
      <c r="J9" s="31"/>
      <c r="K9" s="31"/>
      <c r="L9" s="31"/>
      <c r="M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20</v>
      </c>
      <c r="G11" s="31"/>
      <c r="H11" s="31"/>
      <c r="I11" s="26" t="s">
        <v>21</v>
      </c>
      <c r="J11" s="24" t="s">
        <v>1</v>
      </c>
      <c r="K11" s="31"/>
      <c r="L11" s="31"/>
      <c r="M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23</v>
      </c>
      <c r="E12" s="31"/>
      <c r="F12" s="24" t="s">
        <v>24</v>
      </c>
      <c r="G12" s="31"/>
      <c r="H12" s="31"/>
      <c r="I12" s="26" t="s">
        <v>25</v>
      </c>
      <c r="J12" s="54" t="str">
        <f>'Rekapitulace stavby'!AN8</f>
        <v>12. 8. 2020</v>
      </c>
      <c r="K12" s="31"/>
      <c r="L12" s="31"/>
      <c r="M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27</v>
      </c>
      <c r="E14" s="31"/>
      <c r="F14" s="31"/>
      <c r="G14" s="31"/>
      <c r="H14" s="31"/>
      <c r="I14" s="26" t="s">
        <v>28</v>
      </c>
      <c r="J14" s="24" t="s">
        <v>29</v>
      </c>
      <c r="K14" s="31"/>
      <c r="L14" s="31"/>
      <c r="M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30</v>
      </c>
      <c r="F15" s="31"/>
      <c r="G15" s="31"/>
      <c r="H15" s="31"/>
      <c r="I15" s="26" t="s">
        <v>31</v>
      </c>
      <c r="J15" s="24" t="s">
        <v>32</v>
      </c>
      <c r="K15" s="31"/>
      <c r="L15" s="31"/>
      <c r="M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33</v>
      </c>
      <c r="E17" s="31"/>
      <c r="F17" s="31"/>
      <c r="G17" s="31"/>
      <c r="H17" s="31"/>
      <c r="I17" s="26" t="s">
        <v>28</v>
      </c>
      <c r="J17" s="27" t="str">
        <f>'Rekapitulace stavby'!AN13</f>
        <v>Vyplň údaj</v>
      </c>
      <c r="K17" s="31"/>
      <c r="L17" s="31"/>
      <c r="M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24"/>
      <c r="G18" s="224"/>
      <c r="H18" s="224"/>
      <c r="I18" s="26" t="s">
        <v>31</v>
      </c>
      <c r="J18" s="27" t="str">
        <f>'Rekapitulace stavby'!AN14</f>
        <v>Vyplň údaj</v>
      </c>
      <c r="K18" s="31"/>
      <c r="L18" s="31"/>
      <c r="M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35</v>
      </c>
      <c r="E20" s="31"/>
      <c r="F20" s="31"/>
      <c r="G20" s="31"/>
      <c r="H20" s="31"/>
      <c r="I20" s="26" t="s">
        <v>28</v>
      </c>
      <c r="J20" s="24" t="str">
        <f>IF('Rekapitulace stavby'!AN16="","",'Rekapitulace stavby'!AN16)</f>
        <v/>
      </c>
      <c r="K20" s="31"/>
      <c r="L20" s="31"/>
      <c r="M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31</v>
      </c>
      <c r="J21" s="24" t="str">
        <f>IF('Rekapitulace stavby'!AN17="","",'Rekapitulace stavby'!AN17)</f>
        <v/>
      </c>
      <c r="K21" s="31"/>
      <c r="L21" s="31"/>
      <c r="M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37</v>
      </c>
      <c r="E23" s="31"/>
      <c r="F23" s="31"/>
      <c r="G23" s="31"/>
      <c r="H23" s="31"/>
      <c r="I23" s="26" t="s">
        <v>28</v>
      </c>
      <c r="J23" s="24" t="str">
        <f>IF('Rekapitulace stavby'!AN19="","",'Rekapitulace stavby'!AN19)</f>
        <v/>
      </c>
      <c r="K23" s="31"/>
      <c r="L23" s="31"/>
      <c r="M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31</v>
      </c>
      <c r="J24" s="24" t="str">
        <f>IF('Rekapitulace stavby'!AN20="","",'Rekapitulace stavby'!AN20)</f>
        <v/>
      </c>
      <c r="K24" s="31"/>
      <c r="L24" s="31"/>
      <c r="M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38</v>
      </c>
      <c r="E26" s="31"/>
      <c r="F26" s="31"/>
      <c r="G26" s="31"/>
      <c r="H26" s="31"/>
      <c r="I26" s="31"/>
      <c r="J26" s="31"/>
      <c r="K26" s="31"/>
      <c r="L26" s="31"/>
      <c r="M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9" t="s">
        <v>1</v>
      </c>
      <c r="F27" s="229"/>
      <c r="G27" s="229"/>
      <c r="H27" s="229"/>
      <c r="I27" s="94"/>
      <c r="J27" s="94"/>
      <c r="K27" s="94"/>
      <c r="L27" s="94"/>
      <c r="M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65"/>
      <c r="M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2"/>
      <c r="C30" s="31"/>
      <c r="D30" s="31"/>
      <c r="E30" s="26" t="s">
        <v>104</v>
      </c>
      <c r="F30" s="31"/>
      <c r="G30" s="31"/>
      <c r="H30" s="31"/>
      <c r="I30" s="31"/>
      <c r="J30" s="31"/>
      <c r="K30" s="97">
        <f>I96</f>
        <v>0</v>
      </c>
      <c r="L30" s="31"/>
      <c r="M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6" t="s">
        <v>105</v>
      </c>
      <c r="F31" s="31"/>
      <c r="G31" s="31"/>
      <c r="H31" s="31"/>
      <c r="I31" s="31"/>
      <c r="J31" s="31"/>
      <c r="K31" s="97">
        <f>J96</f>
        <v>0</v>
      </c>
      <c r="L31" s="31"/>
      <c r="M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39</v>
      </c>
      <c r="E32" s="31"/>
      <c r="F32" s="31"/>
      <c r="G32" s="31"/>
      <c r="H32" s="31"/>
      <c r="I32" s="31"/>
      <c r="J32" s="31"/>
      <c r="K32" s="70">
        <f>ROUND(K117, 2)</f>
        <v>0</v>
      </c>
      <c r="L32" s="31"/>
      <c r="M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65"/>
      <c r="M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41</v>
      </c>
      <c r="G34" s="31"/>
      <c r="H34" s="31"/>
      <c r="I34" s="35" t="s">
        <v>40</v>
      </c>
      <c r="J34" s="31"/>
      <c r="K34" s="35" t="s">
        <v>42</v>
      </c>
      <c r="L34" s="31"/>
      <c r="M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43</v>
      </c>
      <c r="E35" s="26" t="s">
        <v>44</v>
      </c>
      <c r="F35" s="97">
        <f>ROUND((SUM(BE117:BE147)),  2)</f>
        <v>0</v>
      </c>
      <c r="G35" s="31"/>
      <c r="H35" s="31"/>
      <c r="I35" s="100">
        <v>0.21</v>
      </c>
      <c r="J35" s="31"/>
      <c r="K35" s="97">
        <f>ROUND(((SUM(BE117:BE147))*I35),  2)</f>
        <v>0</v>
      </c>
      <c r="L35" s="31"/>
      <c r="M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45</v>
      </c>
      <c r="F36" s="97">
        <f>ROUND((SUM(BF117:BF147)),  2)</f>
        <v>0</v>
      </c>
      <c r="G36" s="31"/>
      <c r="H36" s="31"/>
      <c r="I36" s="100">
        <v>0.15</v>
      </c>
      <c r="J36" s="31"/>
      <c r="K36" s="97">
        <f>ROUND(((SUM(BF117:BF147))*I36),  2)</f>
        <v>0</v>
      </c>
      <c r="L36" s="31"/>
      <c r="M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7">
        <f>ROUND((SUM(BG117:BG147)),  2)</f>
        <v>0</v>
      </c>
      <c r="G37" s="31"/>
      <c r="H37" s="31"/>
      <c r="I37" s="100">
        <v>0.21</v>
      </c>
      <c r="J37" s="31"/>
      <c r="K37" s="97">
        <f>0</f>
        <v>0</v>
      </c>
      <c r="L37" s="31"/>
      <c r="M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47</v>
      </c>
      <c r="F38" s="97">
        <f>ROUND((SUM(BH117:BH147)),  2)</f>
        <v>0</v>
      </c>
      <c r="G38" s="31"/>
      <c r="H38" s="31"/>
      <c r="I38" s="100">
        <v>0.15</v>
      </c>
      <c r="J38" s="31"/>
      <c r="K38" s="97">
        <f>0</f>
        <v>0</v>
      </c>
      <c r="L38" s="31"/>
      <c r="M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48</v>
      </c>
      <c r="F39" s="97">
        <f>ROUND((SUM(BI117:BI147)),  2)</f>
        <v>0</v>
      </c>
      <c r="G39" s="31"/>
      <c r="H39" s="31"/>
      <c r="I39" s="100">
        <v>0</v>
      </c>
      <c r="J39" s="31"/>
      <c r="K39" s="97">
        <f>0</f>
        <v>0</v>
      </c>
      <c r="L39" s="31"/>
      <c r="M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1"/>
      <c r="D41" s="102" t="s">
        <v>49</v>
      </c>
      <c r="E41" s="59"/>
      <c r="F41" s="59"/>
      <c r="G41" s="103" t="s">
        <v>50</v>
      </c>
      <c r="H41" s="104" t="s">
        <v>51</v>
      </c>
      <c r="I41" s="59"/>
      <c r="J41" s="59"/>
      <c r="K41" s="105">
        <f>SUM(K32:K39)</f>
        <v>0</v>
      </c>
      <c r="L41" s="106"/>
      <c r="M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1"/>
      <c r="D50" s="42" t="s">
        <v>52</v>
      </c>
      <c r="E50" s="43"/>
      <c r="F50" s="43"/>
      <c r="G50" s="42" t="s">
        <v>53</v>
      </c>
      <c r="H50" s="43"/>
      <c r="I50" s="43"/>
      <c r="J50" s="43"/>
      <c r="K50" s="43"/>
      <c r="L50" s="43"/>
      <c r="M50" s="41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1"/>
      <c r="B61" s="32"/>
      <c r="C61" s="31"/>
      <c r="D61" s="44" t="s">
        <v>54</v>
      </c>
      <c r="E61" s="34"/>
      <c r="F61" s="107" t="s">
        <v>55</v>
      </c>
      <c r="G61" s="44" t="s">
        <v>54</v>
      </c>
      <c r="H61" s="34"/>
      <c r="I61" s="34"/>
      <c r="J61" s="108" t="s">
        <v>55</v>
      </c>
      <c r="K61" s="34"/>
      <c r="L61" s="34"/>
      <c r="M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1"/>
      <c r="B65" s="32"/>
      <c r="C65" s="31"/>
      <c r="D65" s="42" t="s">
        <v>56</v>
      </c>
      <c r="E65" s="45"/>
      <c r="F65" s="45"/>
      <c r="G65" s="42" t="s">
        <v>57</v>
      </c>
      <c r="H65" s="45"/>
      <c r="I65" s="45"/>
      <c r="J65" s="45"/>
      <c r="K65" s="45"/>
      <c r="L65" s="45"/>
      <c r="M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1"/>
      <c r="B76" s="32"/>
      <c r="C76" s="31"/>
      <c r="D76" s="44" t="s">
        <v>54</v>
      </c>
      <c r="E76" s="34"/>
      <c r="F76" s="107" t="s">
        <v>55</v>
      </c>
      <c r="G76" s="44" t="s">
        <v>54</v>
      </c>
      <c r="H76" s="34"/>
      <c r="I76" s="34"/>
      <c r="J76" s="108" t="s">
        <v>55</v>
      </c>
      <c r="K76" s="34"/>
      <c r="L76" s="34"/>
      <c r="M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106</v>
      </c>
      <c r="D82" s="31"/>
      <c r="E82" s="31"/>
      <c r="F82" s="31"/>
      <c r="G82" s="31"/>
      <c r="H82" s="31"/>
      <c r="I82" s="31"/>
      <c r="J82" s="31"/>
      <c r="K82" s="31"/>
      <c r="L82" s="31"/>
      <c r="M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31"/>
      <c r="M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1" t="str">
        <f>E7</f>
        <v>Oprava staničních kolejí v žst. Bohumín</v>
      </c>
      <c r="F85" s="242"/>
      <c r="G85" s="242"/>
      <c r="H85" s="242"/>
      <c r="I85" s="31"/>
      <c r="J85" s="31"/>
      <c r="K85" s="31"/>
      <c r="L85" s="31"/>
      <c r="M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102</v>
      </c>
      <c r="D86" s="31"/>
      <c r="E86" s="31"/>
      <c r="F86" s="31"/>
      <c r="G86" s="31"/>
      <c r="H86" s="31"/>
      <c r="I86" s="31"/>
      <c r="J86" s="31"/>
      <c r="K86" s="31"/>
      <c r="L86" s="31"/>
      <c r="M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2" t="str">
        <f>E9</f>
        <v>SO 03 - SSZT</v>
      </c>
      <c r="F87" s="243"/>
      <c r="G87" s="243"/>
      <c r="H87" s="243"/>
      <c r="I87" s="31"/>
      <c r="J87" s="31"/>
      <c r="K87" s="31"/>
      <c r="L87" s="31"/>
      <c r="M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23</v>
      </c>
      <c r="D89" s="31"/>
      <c r="E89" s="31"/>
      <c r="F89" s="24" t="str">
        <f>F12</f>
        <v>ŽST Bohumín</v>
      </c>
      <c r="G89" s="31"/>
      <c r="H89" s="31"/>
      <c r="I89" s="26" t="s">
        <v>25</v>
      </c>
      <c r="J89" s="54" t="str">
        <f>IF(J12="","",J12)</f>
        <v>12. 8. 2020</v>
      </c>
      <c r="K89" s="31"/>
      <c r="L89" s="31"/>
      <c r="M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27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35</v>
      </c>
      <c r="J91" s="29" t="str">
        <f>E21</f>
        <v xml:space="preserve"> </v>
      </c>
      <c r="K91" s="31"/>
      <c r="L91" s="31"/>
      <c r="M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1"/>
      <c r="E92" s="31"/>
      <c r="F92" s="24" t="str">
        <f>IF(E18="","",E18)</f>
        <v>Vyplň údaj</v>
      </c>
      <c r="G92" s="31"/>
      <c r="H92" s="31"/>
      <c r="I92" s="26" t="s">
        <v>37</v>
      </c>
      <c r="J92" s="29" t="str">
        <f>E24</f>
        <v xml:space="preserve"> </v>
      </c>
      <c r="K92" s="31"/>
      <c r="L92" s="31"/>
      <c r="M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107</v>
      </c>
      <c r="D94" s="101"/>
      <c r="E94" s="101"/>
      <c r="F94" s="101"/>
      <c r="G94" s="101"/>
      <c r="H94" s="101"/>
      <c r="I94" s="110" t="s">
        <v>108</v>
      </c>
      <c r="J94" s="110" t="s">
        <v>109</v>
      </c>
      <c r="K94" s="110" t="s">
        <v>110</v>
      </c>
      <c r="L94" s="101"/>
      <c r="M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111</v>
      </c>
      <c r="D96" s="31"/>
      <c r="E96" s="31"/>
      <c r="F96" s="31"/>
      <c r="G96" s="31"/>
      <c r="H96" s="31"/>
      <c r="I96" s="70">
        <f>Q117</f>
        <v>0</v>
      </c>
      <c r="J96" s="70">
        <f>R117</f>
        <v>0</v>
      </c>
      <c r="K96" s="70">
        <f>K117</f>
        <v>0</v>
      </c>
      <c r="L96" s="31"/>
      <c r="M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112</v>
      </c>
    </row>
    <row r="97" spans="1:31" s="9" customFormat="1" ht="24.95" customHeight="1">
      <c r="B97" s="112"/>
      <c r="D97" s="113" t="s">
        <v>115</v>
      </c>
      <c r="E97" s="114"/>
      <c r="F97" s="114"/>
      <c r="G97" s="114"/>
      <c r="H97" s="114"/>
      <c r="I97" s="115">
        <f>Q118</f>
        <v>0</v>
      </c>
      <c r="J97" s="115">
        <f>R118</f>
        <v>0</v>
      </c>
      <c r="K97" s="115">
        <f>K118</f>
        <v>0</v>
      </c>
      <c r="M97" s="112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116</v>
      </c>
      <c r="D104" s="31"/>
      <c r="E104" s="31"/>
      <c r="F104" s="31"/>
      <c r="G104" s="31"/>
      <c r="H104" s="31"/>
      <c r="I104" s="31"/>
      <c r="J104" s="31"/>
      <c r="K104" s="31"/>
      <c r="L104" s="31"/>
      <c r="M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17</v>
      </c>
      <c r="D106" s="31"/>
      <c r="E106" s="31"/>
      <c r="F106" s="31"/>
      <c r="G106" s="31"/>
      <c r="H106" s="31"/>
      <c r="I106" s="31"/>
      <c r="J106" s="31"/>
      <c r="K106" s="31"/>
      <c r="L106" s="31"/>
      <c r="M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41" t="str">
        <f>E7</f>
        <v>Oprava staničních kolejí v žst. Bohumín</v>
      </c>
      <c r="F107" s="242"/>
      <c r="G107" s="242"/>
      <c r="H107" s="242"/>
      <c r="I107" s="31"/>
      <c r="J107" s="31"/>
      <c r="K107" s="31"/>
      <c r="L107" s="31"/>
      <c r="M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102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2" t="str">
        <f>E9</f>
        <v>SO 03 - SSZT</v>
      </c>
      <c r="F109" s="243"/>
      <c r="G109" s="243"/>
      <c r="H109" s="243"/>
      <c r="I109" s="31"/>
      <c r="J109" s="31"/>
      <c r="K109" s="31"/>
      <c r="L109" s="31"/>
      <c r="M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23</v>
      </c>
      <c r="D111" s="31"/>
      <c r="E111" s="31"/>
      <c r="F111" s="24" t="str">
        <f>F12</f>
        <v>ŽST Bohumín</v>
      </c>
      <c r="G111" s="31"/>
      <c r="H111" s="31"/>
      <c r="I111" s="26" t="s">
        <v>25</v>
      </c>
      <c r="J111" s="54" t="str">
        <f>IF(J12="","",J12)</f>
        <v>12. 8. 2020</v>
      </c>
      <c r="K111" s="31"/>
      <c r="L111" s="31"/>
      <c r="M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27</v>
      </c>
      <c r="D113" s="31"/>
      <c r="E113" s="31"/>
      <c r="F113" s="24" t="str">
        <f>E15</f>
        <v>Správa železnic s.o.,OŘ Ostrava,ST Ostrava</v>
      </c>
      <c r="G113" s="31"/>
      <c r="H113" s="31"/>
      <c r="I113" s="26" t="s">
        <v>35</v>
      </c>
      <c r="J113" s="29" t="str">
        <f>E21</f>
        <v xml:space="preserve"> </v>
      </c>
      <c r="K113" s="31"/>
      <c r="L113" s="31"/>
      <c r="M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33</v>
      </c>
      <c r="D114" s="31"/>
      <c r="E114" s="31"/>
      <c r="F114" s="24" t="str">
        <f>IF(E18="","",E18)</f>
        <v>Vyplň údaj</v>
      </c>
      <c r="G114" s="31"/>
      <c r="H114" s="31"/>
      <c r="I114" s="26" t="s">
        <v>37</v>
      </c>
      <c r="J114" s="29" t="str">
        <f>E24</f>
        <v xml:space="preserve"> </v>
      </c>
      <c r="K114" s="31"/>
      <c r="L114" s="31"/>
      <c r="M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20"/>
      <c r="B116" s="121"/>
      <c r="C116" s="122" t="s">
        <v>117</v>
      </c>
      <c r="D116" s="123" t="s">
        <v>64</v>
      </c>
      <c r="E116" s="123" t="s">
        <v>60</v>
      </c>
      <c r="F116" s="123" t="s">
        <v>61</v>
      </c>
      <c r="G116" s="123" t="s">
        <v>118</v>
      </c>
      <c r="H116" s="123" t="s">
        <v>119</v>
      </c>
      <c r="I116" s="123" t="s">
        <v>120</v>
      </c>
      <c r="J116" s="123" t="s">
        <v>121</v>
      </c>
      <c r="K116" s="123" t="s">
        <v>110</v>
      </c>
      <c r="L116" s="124" t="s">
        <v>122</v>
      </c>
      <c r="M116" s="125"/>
      <c r="N116" s="61" t="s">
        <v>1</v>
      </c>
      <c r="O116" s="62" t="s">
        <v>43</v>
      </c>
      <c r="P116" s="62" t="s">
        <v>123</v>
      </c>
      <c r="Q116" s="62" t="s">
        <v>124</v>
      </c>
      <c r="R116" s="62" t="s">
        <v>125</v>
      </c>
      <c r="S116" s="62" t="s">
        <v>126</v>
      </c>
      <c r="T116" s="62" t="s">
        <v>127</v>
      </c>
      <c r="U116" s="62" t="s">
        <v>128</v>
      </c>
      <c r="V116" s="62" t="s">
        <v>129</v>
      </c>
      <c r="W116" s="62" t="s">
        <v>130</v>
      </c>
      <c r="X116" s="63" t="s">
        <v>131</v>
      </c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1"/>
      <c r="B117" s="32"/>
      <c r="C117" s="68" t="s">
        <v>132</v>
      </c>
      <c r="D117" s="31"/>
      <c r="E117" s="31"/>
      <c r="F117" s="31"/>
      <c r="G117" s="31"/>
      <c r="H117" s="31"/>
      <c r="I117" s="31"/>
      <c r="J117" s="31"/>
      <c r="K117" s="126">
        <f>BK117</f>
        <v>0</v>
      </c>
      <c r="L117" s="31"/>
      <c r="M117" s="32"/>
      <c r="N117" s="64"/>
      <c r="O117" s="55"/>
      <c r="P117" s="65"/>
      <c r="Q117" s="127">
        <f>Q118</f>
        <v>0</v>
      </c>
      <c r="R117" s="127">
        <f>R118</f>
        <v>0</v>
      </c>
      <c r="S117" s="65"/>
      <c r="T117" s="128">
        <f>T118</f>
        <v>0</v>
      </c>
      <c r="U117" s="65"/>
      <c r="V117" s="128">
        <f>V118</f>
        <v>0</v>
      </c>
      <c r="W117" s="65"/>
      <c r="X117" s="129">
        <f>X118</f>
        <v>0</v>
      </c>
      <c r="Y117" s="31"/>
      <c r="Z117" s="31"/>
      <c r="AA117" s="31"/>
      <c r="AB117" s="31"/>
      <c r="AC117" s="31"/>
      <c r="AD117" s="31"/>
      <c r="AE117" s="31"/>
      <c r="AT117" s="16" t="s">
        <v>80</v>
      </c>
      <c r="AU117" s="16" t="s">
        <v>112</v>
      </c>
      <c r="BK117" s="130">
        <f>BK118</f>
        <v>0</v>
      </c>
    </row>
    <row r="118" spans="1:65" s="12" customFormat="1" ht="25.9" customHeight="1">
      <c r="B118" s="131"/>
      <c r="D118" s="132" t="s">
        <v>80</v>
      </c>
      <c r="E118" s="133" t="s">
        <v>340</v>
      </c>
      <c r="F118" s="133" t="s">
        <v>341</v>
      </c>
      <c r="I118" s="134"/>
      <c r="J118" s="134"/>
      <c r="K118" s="135">
        <f>BK118</f>
        <v>0</v>
      </c>
      <c r="M118" s="131"/>
      <c r="N118" s="136"/>
      <c r="O118" s="137"/>
      <c r="P118" s="137"/>
      <c r="Q118" s="138">
        <f>SUM(Q119:Q147)</f>
        <v>0</v>
      </c>
      <c r="R118" s="138">
        <f>SUM(R119:R147)</f>
        <v>0</v>
      </c>
      <c r="S118" s="137"/>
      <c r="T118" s="139">
        <f>SUM(T119:T147)</f>
        <v>0</v>
      </c>
      <c r="U118" s="137"/>
      <c r="V118" s="139">
        <f>SUM(V119:V147)</f>
        <v>0</v>
      </c>
      <c r="W118" s="137"/>
      <c r="X118" s="140">
        <f>SUM(X119:X147)</f>
        <v>0</v>
      </c>
      <c r="AR118" s="132" t="s">
        <v>143</v>
      </c>
      <c r="AT118" s="141" t="s">
        <v>80</v>
      </c>
      <c r="AU118" s="141" t="s">
        <v>81</v>
      </c>
      <c r="AY118" s="132" t="s">
        <v>135</v>
      </c>
      <c r="BK118" s="142">
        <f>SUM(BK119:BK147)</f>
        <v>0</v>
      </c>
    </row>
    <row r="119" spans="1:65" s="2" customFormat="1" ht="24.2" customHeight="1">
      <c r="A119" s="31"/>
      <c r="B119" s="145"/>
      <c r="C119" s="146" t="s">
        <v>89</v>
      </c>
      <c r="D119" s="146" t="s">
        <v>138</v>
      </c>
      <c r="E119" s="147" t="s">
        <v>485</v>
      </c>
      <c r="F119" s="148" t="s">
        <v>486</v>
      </c>
      <c r="G119" s="149" t="s">
        <v>192</v>
      </c>
      <c r="H119" s="150">
        <v>10</v>
      </c>
      <c r="I119" s="151"/>
      <c r="J119" s="151"/>
      <c r="K119" s="152">
        <f t="shared" ref="K119:K134" si="0">ROUND(P119*H119,2)</f>
        <v>0</v>
      </c>
      <c r="L119" s="148" t="s">
        <v>142</v>
      </c>
      <c r="M119" s="32"/>
      <c r="N119" s="153" t="s">
        <v>1</v>
      </c>
      <c r="O119" s="154" t="s">
        <v>44</v>
      </c>
      <c r="P119" s="155">
        <f t="shared" ref="P119:P134" si="1">I119+J119</f>
        <v>0</v>
      </c>
      <c r="Q119" s="155">
        <f t="shared" ref="Q119:Q134" si="2">ROUND(I119*H119,2)</f>
        <v>0</v>
      </c>
      <c r="R119" s="155">
        <f t="shared" ref="R119:R134" si="3">ROUND(J119*H119,2)</f>
        <v>0</v>
      </c>
      <c r="S119" s="57"/>
      <c r="T119" s="156">
        <f t="shared" ref="T119:T134" si="4">S119*H119</f>
        <v>0</v>
      </c>
      <c r="U119" s="156">
        <v>0</v>
      </c>
      <c r="V119" s="156">
        <f t="shared" ref="V119:V134" si="5">U119*H119</f>
        <v>0</v>
      </c>
      <c r="W119" s="156">
        <v>0</v>
      </c>
      <c r="X119" s="157">
        <f t="shared" ref="X119:X134" si="6">W119*H119</f>
        <v>0</v>
      </c>
      <c r="Y119" s="31"/>
      <c r="Z119" s="31"/>
      <c r="AA119" s="31"/>
      <c r="AB119" s="31"/>
      <c r="AC119" s="31"/>
      <c r="AD119" s="31"/>
      <c r="AE119" s="31"/>
      <c r="AR119" s="158" t="s">
        <v>143</v>
      </c>
      <c r="AT119" s="158" t="s">
        <v>138</v>
      </c>
      <c r="AU119" s="158" t="s">
        <v>89</v>
      </c>
      <c r="AY119" s="16" t="s">
        <v>135</v>
      </c>
      <c r="BE119" s="159">
        <f t="shared" ref="BE119:BE134" si="7">IF(O119="základní",K119,0)</f>
        <v>0</v>
      </c>
      <c r="BF119" s="159">
        <f t="shared" ref="BF119:BF134" si="8">IF(O119="snížená",K119,0)</f>
        <v>0</v>
      </c>
      <c r="BG119" s="159">
        <f t="shared" ref="BG119:BG134" si="9">IF(O119="zákl. přenesená",K119,0)</f>
        <v>0</v>
      </c>
      <c r="BH119" s="159">
        <f t="shared" ref="BH119:BH134" si="10">IF(O119="sníž. přenesená",K119,0)</f>
        <v>0</v>
      </c>
      <c r="BI119" s="159">
        <f t="shared" ref="BI119:BI134" si="11">IF(O119="nulová",K119,0)</f>
        <v>0</v>
      </c>
      <c r="BJ119" s="16" t="s">
        <v>89</v>
      </c>
      <c r="BK119" s="159">
        <f t="shared" ref="BK119:BK134" si="12">ROUND(P119*H119,2)</f>
        <v>0</v>
      </c>
      <c r="BL119" s="16" t="s">
        <v>143</v>
      </c>
      <c r="BM119" s="158" t="s">
        <v>487</v>
      </c>
    </row>
    <row r="120" spans="1:65" s="2" customFormat="1" ht="24.2" customHeight="1">
      <c r="A120" s="31"/>
      <c r="B120" s="145"/>
      <c r="C120" s="146" t="s">
        <v>91</v>
      </c>
      <c r="D120" s="146" t="s">
        <v>138</v>
      </c>
      <c r="E120" s="147" t="s">
        <v>488</v>
      </c>
      <c r="F120" s="148" t="s">
        <v>489</v>
      </c>
      <c r="G120" s="149" t="s">
        <v>192</v>
      </c>
      <c r="H120" s="150">
        <v>10</v>
      </c>
      <c r="I120" s="151"/>
      <c r="J120" s="151"/>
      <c r="K120" s="152">
        <f t="shared" si="0"/>
        <v>0</v>
      </c>
      <c r="L120" s="148" t="s">
        <v>142</v>
      </c>
      <c r="M120" s="32"/>
      <c r="N120" s="153" t="s">
        <v>1</v>
      </c>
      <c r="O120" s="154" t="s">
        <v>44</v>
      </c>
      <c r="P120" s="155">
        <f t="shared" si="1"/>
        <v>0</v>
      </c>
      <c r="Q120" s="155">
        <f t="shared" si="2"/>
        <v>0</v>
      </c>
      <c r="R120" s="155">
        <f t="shared" si="3"/>
        <v>0</v>
      </c>
      <c r="S120" s="57"/>
      <c r="T120" s="156">
        <f t="shared" si="4"/>
        <v>0</v>
      </c>
      <c r="U120" s="156">
        <v>0</v>
      </c>
      <c r="V120" s="156">
        <f t="shared" si="5"/>
        <v>0</v>
      </c>
      <c r="W120" s="156">
        <v>0</v>
      </c>
      <c r="X120" s="157">
        <f t="shared" si="6"/>
        <v>0</v>
      </c>
      <c r="Y120" s="31"/>
      <c r="Z120" s="31"/>
      <c r="AA120" s="31"/>
      <c r="AB120" s="31"/>
      <c r="AC120" s="31"/>
      <c r="AD120" s="31"/>
      <c r="AE120" s="31"/>
      <c r="AR120" s="158" t="s">
        <v>143</v>
      </c>
      <c r="AT120" s="158" t="s">
        <v>138</v>
      </c>
      <c r="AU120" s="158" t="s">
        <v>89</v>
      </c>
      <c r="AY120" s="16" t="s">
        <v>135</v>
      </c>
      <c r="BE120" s="159">
        <f t="shared" si="7"/>
        <v>0</v>
      </c>
      <c r="BF120" s="159">
        <f t="shared" si="8"/>
        <v>0</v>
      </c>
      <c r="BG120" s="159">
        <f t="shared" si="9"/>
        <v>0</v>
      </c>
      <c r="BH120" s="159">
        <f t="shared" si="10"/>
        <v>0</v>
      </c>
      <c r="BI120" s="159">
        <f t="shared" si="11"/>
        <v>0</v>
      </c>
      <c r="BJ120" s="16" t="s">
        <v>89</v>
      </c>
      <c r="BK120" s="159">
        <f t="shared" si="12"/>
        <v>0</v>
      </c>
      <c r="BL120" s="16" t="s">
        <v>143</v>
      </c>
      <c r="BM120" s="158" t="s">
        <v>490</v>
      </c>
    </row>
    <row r="121" spans="1:65" s="2" customFormat="1" ht="24.2" customHeight="1">
      <c r="A121" s="31"/>
      <c r="B121" s="145"/>
      <c r="C121" s="146" t="s">
        <v>150</v>
      </c>
      <c r="D121" s="146" t="s">
        <v>138</v>
      </c>
      <c r="E121" s="147" t="s">
        <v>491</v>
      </c>
      <c r="F121" s="148" t="s">
        <v>492</v>
      </c>
      <c r="G121" s="149" t="s">
        <v>192</v>
      </c>
      <c r="H121" s="150">
        <v>10</v>
      </c>
      <c r="I121" s="151"/>
      <c r="J121" s="151"/>
      <c r="K121" s="152">
        <f t="shared" si="0"/>
        <v>0</v>
      </c>
      <c r="L121" s="148" t="s">
        <v>142</v>
      </c>
      <c r="M121" s="32"/>
      <c r="N121" s="153" t="s">
        <v>1</v>
      </c>
      <c r="O121" s="154" t="s">
        <v>44</v>
      </c>
      <c r="P121" s="155">
        <f t="shared" si="1"/>
        <v>0</v>
      </c>
      <c r="Q121" s="155">
        <f t="shared" si="2"/>
        <v>0</v>
      </c>
      <c r="R121" s="155">
        <f t="shared" si="3"/>
        <v>0</v>
      </c>
      <c r="S121" s="57"/>
      <c r="T121" s="156">
        <f t="shared" si="4"/>
        <v>0</v>
      </c>
      <c r="U121" s="156">
        <v>0</v>
      </c>
      <c r="V121" s="156">
        <f t="shared" si="5"/>
        <v>0</v>
      </c>
      <c r="W121" s="156">
        <v>0</v>
      </c>
      <c r="X121" s="157">
        <f t="shared" si="6"/>
        <v>0</v>
      </c>
      <c r="Y121" s="31"/>
      <c r="Z121" s="31"/>
      <c r="AA121" s="31"/>
      <c r="AB121" s="31"/>
      <c r="AC121" s="31"/>
      <c r="AD121" s="31"/>
      <c r="AE121" s="31"/>
      <c r="AR121" s="158" t="s">
        <v>143</v>
      </c>
      <c r="AT121" s="158" t="s">
        <v>138</v>
      </c>
      <c r="AU121" s="158" t="s">
        <v>89</v>
      </c>
      <c r="AY121" s="16" t="s">
        <v>135</v>
      </c>
      <c r="BE121" s="159">
        <f t="shared" si="7"/>
        <v>0</v>
      </c>
      <c r="BF121" s="159">
        <f t="shared" si="8"/>
        <v>0</v>
      </c>
      <c r="BG121" s="159">
        <f t="shared" si="9"/>
        <v>0</v>
      </c>
      <c r="BH121" s="159">
        <f t="shared" si="10"/>
        <v>0</v>
      </c>
      <c r="BI121" s="159">
        <f t="shared" si="11"/>
        <v>0</v>
      </c>
      <c r="BJ121" s="16" t="s">
        <v>89</v>
      </c>
      <c r="BK121" s="159">
        <f t="shared" si="12"/>
        <v>0</v>
      </c>
      <c r="BL121" s="16" t="s">
        <v>143</v>
      </c>
      <c r="BM121" s="158" t="s">
        <v>493</v>
      </c>
    </row>
    <row r="122" spans="1:65" s="2" customFormat="1" ht="24.2" customHeight="1">
      <c r="A122" s="31"/>
      <c r="B122" s="145"/>
      <c r="C122" s="146" t="s">
        <v>143</v>
      </c>
      <c r="D122" s="146" t="s">
        <v>138</v>
      </c>
      <c r="E122" s="147" t="s">
        <v>494</v>
      </c>
      <c r="F122" s="148" t="s">
        <v>495</v>
      </c>
      <c r="G122" s="149" t="s">
        <v>192</v>
      </c>
      <c r="H122" s="150">
        <v>10</v>
      </c>
      <c r="I122" s="151"/>
      <c r="J122" s="151"/>
      <c r="K122" s="152">
        <f t="shared" si="0"/>
        <v>0</v>
      </c>
      <c r="L122" s="148" t="s">
        <v>142</v>
      </c>
      <c r="M122" s="32"/>
      <c r="N122" s="153" t="s">
        <v>1</v>
      </c>
      <c r="O122" s="154" t="s">
        <v>44</v>
      </c>
      <c r="P122" s="155">
        <f t="shared" si="1"/>
        <v>0</v>
      </c>
      <c r="Q122" s="155">
        <f t="shared" si="2"/>
        <v>0</v>
      </c>
      <c r="R122" s="155">
        <f t="shared" si="3"/>
        <v>0</v>
      </c>
      <c r="S122" s="57"/>
      <c r="T122" s="156">
        <f t="shared" si="4"/>
        <v>0</v>
      </c>
      <c r="U122" s="156">
        <v>0</v>
      </c>
      <c r="V122" s="156">
        <f t="shared" si="5"/>
        <v>0</v>
      </c>
      <c r="W122" s="156">
        <v>0</v>
      </c>
      <c r="X122" s="157">
        <f t="shared" si="6"/>
        <v>0</v>
      </c>
      <c r="Y122" s="31"/>
      <c r="Z122" s="31"/>
      <c r="AA122" s="31"/>
      <c r="AB122" s="31"/>
      <c r="AC122" s="31"/>
      <c r="AD122" s="31"/>
      <c r="AE122" s="31"/>
      <c r="AR122" s="158" t="s">
        <v>143</v>
      </c>
      <c r="AT122" s="158" t="s">
        <v>138</v>
      </c>
      <c r="AU122" s="158" t="s">
        <v>89</v>
      </c>
      <c r="AY122" s="16" t="s">
        <v>135</v>
      </c>
      <c r="BE122" s="159">
        <f t="shared" si="7"/>
        <v>0</v>
      </c>
      <c r="BF122" s="159">
        <f t="shared" si="8"/>
        <v>0</v>
      </c>
      <c r="BG122" s="159">
        <f t="shared" si="9"/>
        <v>0</v>
      </c>
      <c r="BH122" s="159">
        <f t="shared" si="10"/>
        <v>0</v>
      </c>
      <c r="BI122" s="159">
        <f t="shared" si="11"/>
        <v>0</v>
      </c>
      <c r="BJ122" s="16" t="s">
        <v>89</v>
      </c>
      <c r="BK122" s="159">
        <f t="shared" si="12"/>
        <v>0</v>
      </c>
      <c r="BL122" s="16" t="s">
        <v>143</v>
      </c>
      <c r="BM122" s="158" t="s">
        <v>496</v>
      </c>
    </row>
    <row r="123" spans="1:65" s="2" customFormat="1" ht="24.2" customHeight="1">
      <c r="A123" s="31"/>
      <c r="B123" s="145"/>
      <c r="C123" s="181" t="s">
        <v>136</v>
      </c>
      <c r="D123" s="181" t="s">
        <v>294</v>
      </c>
      <c r="E123" s="182" t="s">
        <v>497</v>
      </c>
      <c r="F123" s="183" t="s">
        <v>498</v>
      </c>
      <c r="G123" s="184" t="s">
        <v>192</v>
      </c>
      <c r="H123" s="185">
        <v>10</v>
      </c>
      <c r="I123" s="186"/>
      <c r="J123" s="187"/>
      <c r="K123" s="188">
        <f t="shared" si="0"/>
        <v>0</v>
      </c>
      <c r="L123" s="183" t="s">
        <v>142</v>
      </c>
      <c r="M123" s="189"/>
      <c r="N123" s="190" t="s">
        <v>1</v>
      </c>
      <c r="O123" s="154" t="s">
        <v>44</v>
      </c>
      <c r="P123" s="155">
        <f t="shared" si="1"/>
        <v>0</v>
      </c>
      <c r="Q123" s="155">
        <f t="shared" si="2"/>
        <v>0</v>
      </c>
      <c r="R123" s="155">
        <f t="shared" si="3"/>
        <v>0</v>
      </c>
      <c r="S123" s="57"/>
      <c r="T123" s="156">
        <f t="shared" si="4"/>
        <v>0</v>
      </c>
      <c r="U123" s="156">
        <v>0</v>
      </c>
      <c r="V123" s="156">
        <f t="shared" si="5"/>
        <v>0</v>
      </c>
      <c r="W123" s="156">
        <v>0</v>
      </c>
      <c r="X123" s="157">
        <f t="shared" si="6"/>
        <v>0</v>
      </c>
      <c r="Y123" s="31"/>
      <c r="Z123" s="31"/>
      <c r="AA123" s="31"/>
      <c r="AB123" s="31"/>
      <c r="AC123" s="31"/>
      <c r="AD123" s="31"/>
      <c r="AE123" s="31"/>
      <c r="AR123" s="158" t="s">
        <v>499</v>
      </c>
      <c r="AT123" s="158" t="s">
        <v>294</v>
      </c>
      <c r="AU123" s="158" t="s">
        <v>89</v>
      </c>
      <c r="AY123" s="16" t="s">
        <v>135</v>
      </c>
      <c r="BE123" s="159">
        <f t="shared" si="7"/>
        <v>0</v>
      </c>
      <c r="BF123" s="159">
        <f t="shared" si="8"/>
        <v>0</v>
      </c>
      <c r="BG123" s="159">
        <f t="shared" si="9"/>
        <v>0</v>
      </c>
      <c r="BH123" s="159">
        <f t="shared" si="10"/>
        <v>0</v>
      </c>
      <c r="BI123" s="159">
        <f t="shared" si="11"/>
        <v>0</v>
      </c>
      <c r="BJ123" s="16" t="s">
        <v>89</v>
      </c>
      <c r="BK123" s="159">
        <f t="shared" si="12"/>
        <v>0</v>
      </c>
      <c r="BL123" s="16" t="s">
        <v>499</v>
      </c>
      <c r="BM123" s="158" t="s">
        <v>500</v>
      </c>
    </row>
    <row r="124" spans="1:65" s="2" customFormat="1" ht="24.2" customHeight="1">
      <c r="A124" s="31"/>
      <c r="B124" s="145"/>
      <c r="C124" s="146" t="s">
        <v>165</v>
      </c>
      <c r="D124" s="146" t="s">
        <v>138</v>
      </c>
      <c r="E124" s="147" t="s">
        <v>501</v>
      </c>
      <c r="F124" s="148" t="s">
        <v>502</v>
      </c>
      <c r="G124" s="149" t="s">
        <v>192</v>
      </c>
      <c r="H124" s="150">
        <v>10</v>
      </c>
      <c r="I124" s="151"/>
      <c r="J124" s="151"/>
      <c r="K124" s="152">
        <f t="shared" si="0"/>
        <v>0</v>
      </c>
      <c r="L124" s="148" t="s">
        <v>142</v>
      </c>
      <c r="M124" s="32"/>
      <c r="N124" s="153" t="s">
        <v>1</v>
      </c>
      <c r="O124" s="154" t="s">
        <v>44</v>
      </c>
      <c r="P124" s="155">
        <f t="shared" si="1"/>
        <v>0</v>
      </c>
      <c r="Q124" s="155">
        <f t="shared" si="2"/>
        <v>0</v>
      </c>
      <c r="R124" s="155">
        <f t="shared" si="3"/>
        <v>0</v>
      </c>
      <c r="S124" s="57"/>
      <c r="T124" s="156">
        <f t="shared" si="4"/>
        <v>0</v>
      </c>
      <c r="U124" s="156">
        <v>0</v>
      </c>
      <c r="V124" s="156">
        <f t="shared" si="5"/>
        <v>0</v>
      </c>
      <c r="W124" s="156">
        <v>0</v>
      </c>
      <c r="X124" s="157">
        <f t="shared" si="6"/>
        <v>0</v>
      </c>
      <c r="Y124" s="31"/>
      <c r="Z124" s="31"/>
      <c r="AA124" s="31"/>
      <c r="AB124" s="31"/>
      <c r="AC124" s="31"/>
      <c r="AD124" s="31"/>
      <c r="AE124" s="31"/>
      <c r="AR124" s="158" t="s">
        <v>143</v>
      </c>
      <c r="AT124" s="158" t="s">
        <v>138</v>
      </c>
      <c r="AU124" s="158" t="s">
        <v>89</v>
      </c>
      <c r="AY124" s="16" t="s">
        <v>135</v>
      </c>
      <c r="BE124" s="159">
        <f t="shared" si="7"/>
        <v>0</v>
      </c>
      <c r="BF124" s="159">
        <f t="shared" si="8"/>
        <v>0</v>
      </c>
      <c r="BG124" s="159">
        <f t="shared" si="9"/>
        <v>0</v>
      </c>
      <c r="BH124" s="159">
        <f t="shared" si="10"/>
        <v>0</v>
      </c>
      <c r="BI124" s="159">
        <f t="shared" si="11"/>
        <v>0</v>
      </c>
      <c r="BJ124" s="16" t="s">
        <v>89</v>
      </c>
      <c r="BK124" s="159">
        <f t="shared" si="12"/>
        <v>0</v>
      </c>
      <c r="BL124" s="16" t="s">
        <v>143</v>
      </c>
      <c r="BM124" s="158" t="s">
        <v>503</v>
      </c>
    </row>
    <row r="125" spans="1:65" s="2" customFormat="1" ht="24.2" customHeight="1">
      <c r="A125" s="31"/>
      <c r="B125" s="145"/>
      <c r="C125" s="146" t="s">
        <v>171</v>
      </c>
      <c r="D125" s="146" t="s">
        <v>138</v>
      </c>
      <c r="E125" s="147" t="s">
        <v>504</v>
      </c>
      <c r="F125" s="148" t="s">
        <v>505</v>
      </c>
      <c r="G125" s="149" t="s">
        <v>192</v>
      </c>
      <c r="H125" s="150">
        <v>10</v>
      </c>
      <c r="I125" s="151"/>
      <c r="J125" s="151"/>
      <c r="K125" s="152">
        <f t="shared" si="0"/>
        <v>0</v>
      </c>
      <c r="L125" s="148" t="s">
        <v>142</v>
      </c>
      <c r="M125" s="32"/>
      <c r="N125" s="153" t="s">
        <v>1</v>
      </c>
      <c r="O125" s="154" t="s">
        <v>44</v>
      </c>
      <c r="P125" s="155">
        <f t="shared" si="1"/>
        <v>0</v>
      </c>
      <c r="Q125" s="155">
        <f t="shared" si="2"/>
        <v>0</v>
      </c>
      <c r="R125" s="155">
        <f t="shared" si="3"/>
        <v>0</v>
      </c>
      <c r="S125" s="57"/>
      <c r="T125" s="156">
        <f t="shared" si="4"/>
        <v>0</v>
      </c>
      <c r="U125" s="156">
        <v>0</v>
      </c>
      <c r="V125" s="156">
        <f t="shared" si="5"/>
        <v>0</v>
      </c>
      <c r="W125" s="156">
        <v>0</v>
      </c>
      <c r="X125" s="157">
        <f t="shared" si="6"/>
        <v>0</v>
      </c>
      <c r="Y125" s="31"/>
      <c r="Z125" s="31"/>
      <c r="AA125" s="31"/>
      <c r="AB125" s="31"/>
      <c r="AC125" s="31"/>
      <c r="AD125" s="31"/>
      <c r="AE125" s="31"/>
      <c r="AR125" s="158" t="s">
        <v>143</v>
      </c>
      <c r="AT125" s="158" t="s">
        <v>138</v>
      </c>
      <c r="AU125" s="158" t="s">
        <v>89</v>
      </c>
      <c r="AY125" s="16" t="s">
        <v>135</v>
      </c>
      <c r="BE125" s="159">
        <f t="shared" si="7"/>
        <v>0</v>
      </c>
      <c r="BF125" s="159">
        <f t="shared" si="8"/>
        <v>0</v>
      </c>
      <c r="BG125" s="159">
        <f t="shared" si="9"/>
        <v>0</v>
      </c>
      <c r="BH125" s="159">
        <f t="shared" si="10"/>
        <v>0</v>
      </c>
      <c r="BI125" s="159">
        <f t="shared" si="11"/>
        <v>0</v>
      </c>
      <c r="BJ125" s="16" t="s">
        <v>89</v>
      </c>
      <c r="BK125" s="159">
        <f t="shared" si="12"/>
        <v>0</v>
      </c>
      <c r="BL125" s="16" t="s">
        <v>143</v>
      </c>
      <c r="BM125" s="158" t="s">
        <v>506</v>
      </c>
    </row>
    <row r="126" spans="1:65" s="2" customFormat="1" ht="24.2" customHeight="1">
      <c r="A126" s="31"/>
      <c r="B126" s="145"/>
      <c r="C126" s="146" t="s">
        <v>177</v>
      </c>
      <c r="D126" s="146" t="s">
        <v>138</v>
      </c>
      <c r="E126" s="147" t="s">
        <v>507</v>
      </c>
      <c r="F126" s="148" t="s">
        <v>508</v>
      </c>
      <c r="G126" s="149" t="s">
        <v>192</v>
      </c>
      <c r="H126" s="150">
        <v>10</v>
      </c>
      <c r="I126" s="151"/>
      <c r="J126" s="151"/>
      <c r="K126" s="152">
        <f t="shared" si="0"/>
        <v>0</v>
      </c>
      <c r="L126" s="148" t="s">
        <v>142</v>
      </c>
      <c r="M126" s="32"/>
      <c r="N126" s="153" t="s">
        <v>1</v>
      </c>
      <c r="O126" s="154" t="s">
        <v>44</v>
      </c>
      <c r="P126" s="155">
        <f t="shared" si="1"/>
        <v>0</v>
      </c>
      <c r="Q126" s="155">
        <f t="shared" si="2"/>
        <v>0</v>
      </c>
      <c r="R126" s="155">
        <f t="shared" si="3"/>
        <v>0</v>
      </c>
      <c r="S126" s="57"/>
      <c r="T126" s="156">
        <f t="shared" si="4"/>
        <v>0</v>
      </c>
      <c r="U126" s="156">
        <v>0</v>
      </c>
      <c r="V126" s="156">
        <f t="shared" si="5"/>
        <v>0</v>
      </c>
      <c r="W126" s="156">
        <v>0</v>
      </c>
      <c r="X126" s="157">
        <f t="shared" si="6"/>
        <v>0</v>
      </c>
      <c r="Y126" s="31"/>
      <c r="Z126" s="31"/>
      <c r="AA126" s="31"/>
      <c r="AB126" s="31"/>
      <c r="AC126" s="31"/>
      <c r="AD126" s="31"/>
      <c r="AE126" s="31"/>
      <c r="AR126" s="158" t="s">
        <v>143</v>
      </c>
      <c r="AT126" s="158" t="s">
        <v>138</v>
      </c>
      <c r="AU126" s="158" t="s">
        <v>89</v>
      </c>
      <c r="AY126" s="16" t="s">
        <v>135</v>
      </c>
      <c r="BE126" s="159">
        <f t="shared" si="7"/>
        <v>0</v>
      </c>
      <c r="BF126" s="159">
        <f t="shared" si="8"/>
        <v>0</v>
      </c>
      <c r="BG126" s="159">
        <f t="shared" si="9"/>
        <v>0</v>
      </c>
      <c r="BH126" s="159">
        <f t="shared" si="10"/>
        <v>0</v>
      </c>
      <c r="BI126" s="159">
        <f t="shared" si="11"/>
        <v>0</v>
      </c>
      <c r="BJ126" s="16" t="s">
        <v>89</v>
      </c>
      <c r="BK126" s="159">
        <f t="shared" si="12"/>
        <v>0</v>
      </c>
      <c r="BL126" s="16" t="s">
        <v>143</v>
      </c>
      <c r="BM126" s="158" t="s">
        <v>509</v>
      </c>
    </row>
    <row r="127" spans="1:65" s="2" customFormat="1" ht="24.2" customHeight="1">
      <c r="A127" s="31"/>
      <c r="B127" s="145"/>
      <c r="C127" s="146" t="s">
        <v>181</v>
      </c>
      <c r="D127" s="146" t="s">
        <v>138</v>
      </c>
      <c r="E127" s="147" t="s">
        <v>510</v>
      </c>
      <c r="F127" s="148" t="s">
        <v>511</v>
      </c>
      <c r="G127" s="149" t="s">
        <v>174</v>
      </c>
      <c r="H127" s="150">
        <v>1</v>
      </c>
      <c r="I127" s="151"/>
      <c r="J127" s="151"/>
      <c r="K127" s="152">
        <f t="shared" si="0"/>
        <v>0</v>
      </c>
      <c r="L127" s="148" t="s">
        <v>142</v>
      </c>
      <c r="M127" s="32"/>
      <c r="N127" s="153" t="s">
        <v>1</v>
      </c>
      <c r="O127" s="154" t="s">
        <v>44</v>
      </c>
      <c r="P127" s="155">
        <f t="shared" si="1"/>
        <v>0</v>
      </c>
      <c r="Q127" s="155">
        <f t="shared" si="2"/>
        <v>0</v>
      </c>
      <c r="R127" s="155">
        <f t="shared" si="3"/>
        <v>0</v>
      </c>
      <c r="S127" s="57"/>
      <c r="T127" s="156">
        <f t="shared" si="4"/>
        <v>0</v>
      </c>
      <c r="U127" s="156">
        <v>0</v>
      </c>
      <c r="V127" s="156">
        <f t="shared" si="5"/>
        <v>0</v>
      </c>
      <c r="W127" s="156">
        <v>0</v>
      </c>
      <c r="X127" s="157">
        <f t="shared" si="6"/>
        <v>0</v>
      </c>
      <c r="Y127" s="31"/>
      <c r="Z127" s="31"/>
      <c r="AA127" s="31"/>
      <c r="AB127" s="31"/>
      <c r="AC127" s="31"/>
      <c r="AD127" s="31"/>
      <c r="AE127" s="31"/>
      <c r="AR127" s="158" t="s">
        <v>143</v>
      </c>
      <c r="AT127" s="158" t="s">
        <v>138</v>
      </c>
      <c r="AU127" s="158" t="s">
        <v>89</v>
      </c>
      <c r="AY127" s="16" t="s">
        <v>135</v>
      </c>
      <c r="BE127" s="159">
        <f t="shared" si="7"/>
        <v>0</v>
      </c>
      <c r="BF127" s="159">
        <f t="shared" si="8"/>
        <v>0</v>
      </c>
      <c r="BG127" s="159">
        <f t="shared" si="9"/>
        <v>0</v>
      </c>
      <c r="BH127" s="159">
        <f t="shared" si="10"/>
        <v>0</v>
      </c>
      <c r="BI127" s="159">
        <f t="shared" si="11"/>
        <v>0</v>
      </c>
      <c r="BJ127" s="16" t="s">
        <v>89</v>
      </c>
      <c r="BK127" s="159">
        <f t="shared" si="12"/>
        <v>0</v>
      </c>
      <c r="BL127" s="16" t="s">
        <v>143</v>
      </c>
      <c r="BM127" s="158" t="s">
        <v>512</v>
      </c>
    </row>
    <row r="128" spans="1:65" s="2" customFormat="1" ht="24.2" customHeight="1">
      <c r="A128" s="31"/>
      <c r="B128" s="145"/>
      <c r="C128" s="146" t="s">
        <v>185</v>
      </c>
      <c r="D128" s="146" t="s">
        <v>138</v>
      </c>
      <c r="E128" s="147" t="s">
        <v>513</v>
      </c>
      <c r="F128" s="148" t="s">
        <v>514</v>
      </c>
      <c r="G128" s="149" t="s">
        <v>192</v>
      </c>
      <c r="H128" s="150">
        <v>2</v>
      </c>
      <c r="I128" s="151"/>
      <c r="J128" s="151"/>
      <c r="K128" s="152">
        <f t="shared" si="0"/>
        <v>0</v>
      </c>
      <c r="L128" s="148" t="s">
        <v>142</v>
      </c>
      <c r="M128" s="32"/>
      <c r="N128" s="153" t="s">
        <v>1</v>
      </c>
      <c r="O128" s="154" t="s">
        <v>44</v>
      </c>
      <c r="P128" s="155">
        <f t="shared" si="1"/>
        <v>0</v>
      </c>
      <c r="Q128" s="155">
        <f t="shared" si="2"/>
        <v>0</v>
      </c>
      <c r="R128" s="155">
        <f t="shared" si="3"/>
        <v>0</v>
      </c>
      <c r="S128" s="57"/>
      <c r="T128" s="156">
        <f t="shared" si="4"/>
        <v>0</v>
      </c>
      <c r="U128" s="156">
        <v>0</v>
      </c>
      <c r="V128" s="156">
        <f t="shared" si="5"/>
        <v>0</v>
      </c>
      <c r="W128" s="156">
        <v>0</v>
      </c>
      <c r="X128" s="157">
        <f t="shared" si="6"/>
        <v>0</v>
      </c>
      <c r="Y128" s="31"/>
      <c r="Z128" s="31"/>
      <c r="AA128" s="31"/>
      <c r="AB128" s="31"/>
      <c r="AC128" s="31"/>
      <c r="AD128" s="31"/>
      <c r="AE128" s="31"/>
      <c r="AR128" s="158" t="s">
        <v>143</v>
      </c>
      <c r="AT128" s="158" t="s">
        <v>138</v>
      </c>
      <c r="AU128" s="158" t="s">
        <v>89</v>
      </c>
      <c r="AY128" s="16" t="s">
        <v>135</v>
      </c>
      <c r="BE128" s="159">
        <f t="shared" si="7"/>
        <v>0</v>
      </c>
      <c r="BF128" s="159">
        <f t="shared" si="8"/>
        <v>0</v>
      </c>
      <c r="BG128" s="159">
        <f t="shared" si="9"/>
        <v>0</v>
      </c>
      <c r="BH128" s="159">
        <f t="shared" si="10"/>
        <v>0</v>
      </c>
      <c r="BI128" s="159">
        <f t="shared" si="11"/>
        <v>0</v>
      </c>
      <c r="BJ128" s="16" t="s">
        <v>89</v>
      </c>
      <c r="BK128" s="159">
        <f t="shared" si="12"/>
        <v>0</v>
      </c>
      <c r="BL128" s="16" t="s">
        <v>143</v>
      </c>
      <c r="BM128" s="158" t="s">
        <v>515</v>
      </c>
    </row>
    <row r="129" spans="1:65" s="2" customFormat="1" ht="24.2" customHeight="1">
      <c r="A129" s="31"/>
      <c r="B129" s="145"/>
      <c r="C129" s="181" t="s">
        <v>189</v>
      </c>
      <c r="D129" s="181" t="s">
        <v>294</v>
      </c>
      <c r="E129" s="182" t="s">
        <v>516</v>
      </c>
      <c r="F129" s="183" t="s">
        <v>517</v>
      </c>
      <c r="G129" s="184" t="s">
        <v>192</v>
      </c>
      <c r="H129" s="185">
        <v>2</v>
      </c>
      <c r="I129" s="186"/>
      <c r="J129" s="187"/>
      <c r="K129" s="188">
        <f t="shared" si="0"/>
        <v>0</v>
      </c>
      <c r="L129" s="183" t="s">
        <v>142</v>
      </c>
      <c r="M129" s="189"/>
      <c r="N129" s="190" t="s">
        <v>1</v>
      </c>
      <c r="O129" s="154" t="s">
        <v>44</v>
      </c>
      <c r="P129" s="155">
        <f t="shared" si="1"/>
        <v>0</v>
      </c>
      <c r="Q129" s="155">
        <f t="shared" si="2"/>
        <v>0</v>
      </c>
      <c r="R129" s="155">
        <f t="shared" si="3"/>
        <v>0</v>
      </c>
      <c r="S129" s="57"/>
      <c r="T129" s="156">
        <f t="shared" si="4"/>
        <v>0</v>
      </c>
      <c r="U129" s="156">
        <v>0</v>
      </c>
      <c r="V129" s="156">
        <f t="shared" si="5"/>
        <v>0</v>
      </c>
      <c r="W129" s="156">
        <v>0</v>
      </c>
      <c r="X129" s="157">
        <f t="shared" si="6"/>
        <v>0</v>
      </c>
      <c r="Y129" s="31"/>
      <c r="Z129" s="31"/>
      <c r="AA129" s="31"/>
      <c r="AB129" s="31"/>
      <c r="AC129" s="31"/>
      <c r="AD129" s="31"/>
      <c r="AE129" s="31"/>
      <c r="AR129" s="158" t="s">
        <v>499</v>
      </c>
      <c r="AT129" s="158" t="s">
        <v>294</v>
      </c>
      <c r="AU129" s="158" t="s">
        <v>89</v>
      </c>
      <c r="AY129" s="16" t="s">
        <v>135</v>
      </c>
      <c r="BE129" s="159">
        <f t="shared" si="7"/>
        <v>0</v>
      </c>
      <c r="BF129" s="159">
        <f t="shared" si="8"/>
        <v>0</v>
      </c>
      <c r="BG129" s="159">
        <f t="shared" si="9"/>
        <v>0</v>
      </c>
      <c r="BH129" s="159">
        <f t="shared" si="10"/>
        <v>0</v>
      </c>
      <c r="BI129" s="159">
        <f t="shared" si="11"/>
        <v>0</v>
      </c>
      <c r="BJ129" s="16" t="s">
        <v>89</v>
      </c>
      <c r="BK129" s="159">
        <f t="shared" si="12"/>
        <v>0</v>
      </c>
      <c r="BL129" s="16" t="s">
        <v>499</v>
      </c>
      <c r="BM129" s="158" t="s">
        <v>518</v>
      </c>
    </row>
    <row r="130" spans="1:65" s="2" customFormat="1" ht="24.2" customHeight="1">
      <c r="A130" s="31"/>
      <c r="B130" s="145"/>
      <c r="C130" s="146" t="s">
        <v>195</v>
      </c>
      <c r="D130" s="146" t="s">
        <v>138</v>
      </c>
      <c r="E130" s="147" t="s">
        <v>519</v>
      </c>
      <c r="F130" s="148" t="s">
        <v>520</v>
      </c>
      <c r="G130" s="149" t="s">
        <v>174</v>
      </c>
      <c r="H130" s="150">
        <v>1</v>
      </c>
      <c r="I130" s="151"/>
      <c r="J130" s="151"/>
      <c r="K130" s="152">
        <f t="shared" si="0"/>
        <v>0</v>
      </c>
      <c r="L130" s="148" t="s">
        <v>142</v>
      </c>
      <c r="M130" s="32"/>
      <c r="N130" s="153" t="s">
        <v>1</v>
      </c>
      <c r="O130" s="154" t="s">
        <v>44</v>
      </c>
      <c r="P130" s="155">
        <f t="shared" si="1"/>
        <v>0</v>
      </c>
      <c r="Q130" s="155">
        <f t="shared" si="2"/>
        <v>0</v>
      </c>
      <c r="R130" s="155">
        <f t="shared" si="3"/>
        <v>0</v>
      </c>
      <c r="S130" s="57"/>
      <c r="T130" s="156">
        <f t="shared" si="4"/>
        <v>0</v>
      </c>
      <c r="U130" s="156">
        <v>0</v>
      </c>
      <c r="V130" s="156">
        <f t="shared" si="5"/>
        <v>0</v>
      </c>
      <c r="W130" s="156">
        <v>0</v>
      </c>
      <c r="X130" s="157">
        <f t="shared" si="6"/>
        <v>0</v>
      </c>
      <c r="Y130" s="31"/>
      <c r="Z130" s="31"/>
      <c r="AA130" s="31"/>
      <c r="AB130" s="31"/>
      <c r="AC130" s="31"/>
      <c r="AD130" s="31"/>
      <c r="AE130" s="31"/>
      <c r="AR130" s="158" t="s">
        <v>143</v>
      </c>
      <c r="AT130" s="158" t="s">
        <v>138</v>
      </c>
      <c r="AU130" s="158" t="s">
        <v>89</v>
      </c>
      <c r="AY130" s="16" t="s">
        <v>135</v>
      </c>
      <c r="BE130" s="159">
        <f t="shared" si="7"/>
        <v>0</v>
      </c>
      <c r="BF130" s="159">
        <f t="shared" si="8"/>
        <v>0</v>
      </c>
      <c r="BG130" s="159">
        <f t="shared" si="9"/>
        <v>0</v>
      </c>
      <c r="BH130" s="159">
        <f t="shared" si="10"/>
        <v>0</v>
      </c>
      <c r="BI130" s="159">
        <f t="shared" si="11"/>
        <v>0</v>
      </c>
      <c r="BJ130" s="16" t="s">
        <v>89</v>
      </c>
      <c r="BK130" s="159">
        <f t="shared" si="12"/>
        <v>0</v>
      </c>
      <c r="BL130" s="16" t="s">
        <v>143</v>
      </c>
      <c r="BM130" s="158" t="s">
        <v>521</v>
      </c>
    </row>
    <row r="131" spans="1:65" s="2" customFormat="1" ht="24.2" customHeight="1">
      <c r="A131" s="31"/>
      <c r="B131" s="145"/>
      <c r="C131" s="181" t="s">
        <v>200</v>
      </c>
      <c r="D131" s="181" t="s">
        <v>294</v>
      </c>
      <c r="E131" s="182" t="s">
        <v>522</v>
      </c>
      <c r="F131" s="183" t="s">
        <v>523</v>
      </c>
      <c r="G131" s="184" t="s">
        <v>174</v>
      </c>
      <c r="H131" s="185">
        <v>1</v>
      </c>
      <c r="I131" s="186"/>
      <c r="J131" s="187"/>
      <c r="K131" s="188">
        <f t="shared" si="0"/>
        <v>0</v>
      </c>
      <c r="L131" s="183" t="s">
        <v>142</v>
      </c>
      <c r="M131" s="189"/>
      <c r="N131" s="190" t="s">
        <v>1</v>
      </c>
      <c r="O131" s="154" t="s">
        <v>44</v>
      </c>
      <c r="P131" s="155">
        <f t="shared" si="1"/>
        <v>0</v>
      </c>
      <c r="Q131" s="155">
        <f t="shared" si="2"/>
        <v>0</v>
      </c>
      <c r="R131" s="155">
        <f t="shared" si="3"/>
        <v>0</v>
      </c>
      <c r="S131" s="57"/>
      <c r="T131" s="156">
        <f t="shared" si="4"/>
        <v>0</v>
      </c>
      <c r="U131" s="156">
        <v>0</v>
      </c>
      <c r="V131" s="156">
        <f t="shared" si="5"/>
        <v>0</v>
      </c>
      <c r="W131" s="156">
        <v>0</v>
      </c>
      <c r="X131" s="157">
        <f t="shared" si="6"/>
        <v>0</v>
      </c>
      <c r="Y131" s="31"/>
      <c r="Z131" s="31"/>
      <c r="AA131" s="31"/>
      <c r="AB131" s="31"/>
      <c r="AC131" s="31"/>
      <c r="AD131" s="31"/>
      <c r="AE131" s="31"/>
      <c r="AR131" s="158" t="s">
        <v>499</v>
      </c>
      <c r="AT131" s="158" t="s">
        <v>294</v>
      </c>
      <c r="AU131" s="158" t="s">
        <v>89</v>
      </c>
      <c r="AY131" s="16" t="s">
        <v>135</v>
      </c>
      <c r="BE131" s="159">
        <f t="shared" si="7"/>
        <v>0</v>
      </c>
      <c r="BF131" s="159">
        <f t="shared" si="8"/>
        <v>0</v>
      </c>
      <c r="BG131" s="159">
        <f t="shared" si="9"/>
        <v>0</v>
      </c>
      <c r="BH131" s="159">
        <f t="shared" si="10"/>
        <v>0</v>
      </c>
      <c r="BI131" s="159">
        <f t="shared" si="11"/>
        <v>0</v>
      </c>
      <c r="BJ131" s="16" t="s">
        <v>89</v>
      </c>
      <c r="BK131" s="159">
        <f t="shared" si="12"/>
        <v>0</v>
      </c>
      <c r="BL131" s="16" t="s">
        <v>499</v>
      </c>
      <c r="BM131" s="158" t="s">
        <v>524</v>
      </c>
    </row>
    <row r="132" spans="1:65" s="2" customFormat="1" ht="24.2" customHeight="1">
      <c r="A132" s="31"/>
      <c r="B132" s="145"/>
      <c r="C132" s="146" t="s">
        <v>204</v>
      </c>
      <c r="D132" s="146" t="s">
        <v>138</v>
      </c>
      <c r="E132" s="147" t="s">
        <v>525</v>
      </c>
      <c r="F132" s="148" t="s">
        <v>526</v>
      </c>
      <c r="G132" s="149" t="s">
        <v>174</v>
      </c>
      <c r="H132" s="150">
        <v>1</v>
      </c>
      <c r="I132" s="151"/>
      <c r="J132" s="151"/>
      <c r="K132" s="152">
        <f t="shared" si="0"/>
        <v>0</v>
      </c>
      <c r="L132" s="148" t="s">
        <v>142</v>
      </c>
      <c r="M132" s="32"/>
      <c r="N132" s="153" t="s">
        <v>1</v>
      </c>
      <c r="O132" s="154" t="s">
        <v>44</v>
      </c>
      <c r="P132" s="155">
        <f t="shared" si="1"/>
        <v>0</v>
      </c>
      <c r="Q132" s="155">
        <f t="shared" si="2"/>
        <v>0</v>
      </c>
      <c r="R132" s="155">
        <f t="shared" si="3"/>
        <v>0</v>
      </c>
      <c r="S132" s="57"/>
      <c r="T132" s="156">
        <f t="shared" si="4"/>
        <v>0</v>
      </c>
      <c r="U132" s="156">
        <v>0</v>
      </c>
      <c r="V132" s="156">
        <f t="shared" si="5"/>
        <v>0</v>
      </c>
      <c r="W132" s="156">
        <v>0</v>
      </c>
      <c r="X132" s="157">
        <f t="shared" si="6"/>
        <v>0</v>
      </c>
      <c r="Y132" s="31"/>
      <c r="Z132" s="31"/>
      <c r="AA132" s="31"/>
      <c r="AB132" s="31"/>
      <c r="AC132" s="31"/>
      <c r="AD132" s="31"/>
      <c r="AE132" s="31"/>
      <c r="AR132" s="158" t="s">
        <v>143</v>
      </c>
      <c r="AT132" s="158" t="s">
        <v>138</v>
      </c>
      <c r="AU132" s="158" t="s">
        <v>89</v>
      </c>
      <c r="AY132" s="16" t="s">
        <v>135</v>
      </c>
      <c r="BE132" s="159">
        <f t="shared" si="7"/>
        <v>0</v>
      </c>
      <c r="BF132" s="159">
        <f t="shared" si="8"/>
        <v>0</v>
      </c>
      <c r="BG132" s="159">
        <f t="shared" si="9"/>
        <v>0</v>
      </c>
      <c r="BH132" s="159">
        <f t="shared" si="10"/>
        <v>0</v>
      </c>
      <c r="BI132" s="159">
        <f t="shared" si="11"/>
        <v>0</v>
      </c>
      <c r="BJ132" s="16" t="s">
        <v>89</v>
      </c>
      <c r="BK132" s="159">
        <f t="shared" si="12"/>
        <v>0</v>
      </c>
      <c r="BL132" s="16" t="s">
        <v>143</v>
      </c>
      <c r="BM132" s="158" t="s">
        <v>527</v>
      </c>
    </row>
    <row r="133" spans="1:65" s="2" customFormat="1" ht="24.2" customHeight="1">
      <c r="A133" s="31"/>
      <c r="B133" s="145"/>
      <c r="C133" s="146" t="s">
        <v>9</v>
      </c>
      <c r="D133" s="146" t="s">
        <v>138</v>
      </c>
      <c r="E133" s="147" t="s">
        <v>528</v>
      </c>
      <c r="F133" s="148" t="s">
        <v>529</v>
      </c>
      <c r="G133" s="149" t="s">
        <v>174</v>
      </c>
      <c r="H133" s="150">
        <v>1</v>
      </c>
      <c r="I133" s="151"/>
      <c r="J133" s="151"/>
      <c r="K133" s="152">
        <f t="shared" si="0"/>
        <v>0</v>
      </c>
      <c r="L133" s="148" t="s">
        <v>142</v>
      </c>
      <c r="M133" s="32"/>
      <c r="N133" s="153" t="s">
        <v>1</v>
      </c>
      <c r="O133" s="154" t="s">
        <v>44</v>
      </c>
      <c r="P133" s="155">
        <f t="shared" si="1"/>
        <v>0</v>
      </c>
      <c r="Q133" s="155">
        <f t="shared" si="2"/>
        <v>0</v>
      </c>
      <c r="R133" s="155">
        <f t="shared" si="3"/>
        <v>0</v>
      </c>
      <c r="S133" s="57"/>
      <c r="T133" s="156">
        <f t="shared" si="4"/>
        <v>0</v>
      </c>
      <c r="U133" s="156">
        <v>0</v>
      </c>
      <c r="V133" s="156">
        <f t="shared" si="5"/>
        <v>0</v>
      </c>
      <c r="W133" s="156">
        <v>0</v>
      </c>
      <c r="X133" s="157">
        <f t="shared" si="6"/>
        <v>0</v>
      </c>
      <c r="Y133" s="31"/>
      <c r="Z133" s="31"/>
      <c r="AA133" s="31"/>
      <c r="AB133" s="31"/>
      <c r="AC133" s="31"/>
      <c r="AD133" s="31"/>
      <c r="AE133" s="31"/>
      <c r="AR133" s="158" t="s">
        <v>143</v>
      </c>
      <c r="AT133" s="158" t="s">
        <v>138</v>
      </c>
      <c r="AU133" s="158" t="s">
        <v>89</v>
      </c>
      <c r="AY133" s="16" t="s">
        <v>135</v>
      </c>
      <c r="BE133" s="159">
        <f t="shared" si="7"/>
        <v>0</v>
      </c>
      <c r="BF133" s="159">
        <f t="shared" si="8"/>
        <v>0</v>
      </c>
      <c r="BG133" s="159">
        <f t="shared" si="9"/>
        <v>0</v>
      </c>
      <c r="BH133" s="159">
        <f t="shared" si="10"/>
        <v>0</v>
      </c>
      <c r="BI133" s="159">
        <f t="shared" si="11"/>
        <v>0</v>
      </c>
      <c r="BJ133" s="16" t="s">
        <v>89</v>
      </c>
      <c r="BK133" s="159">
        <f t="shared" si="12"/>
        <v>0</v>
      </c>
      <c r="BL133" s="16" t="s">
        <v>143</v>
      </c>
      <c r="BM133" s="158" t="s">
        <v>530</v>
      </c>
    </row>
    <row r="134" spans="1:65" s="2" customFormat="1" ht="24.2" customHeight="1">
      <c r="A134" s="31"/>
      <c r="B134" s="145"/>
      <c r="C134" s="146" t="s">
        <v>212</v>
      </c>
      <c r="D134" s="146" t="s">
        <v>138</v>
      </c>
      <c r="E134" s="147" t="s">
        <v>531</v>
      </c>
      <c r="F134" s="148" t="s">
        <v>532</v>
      </c>
      <c r="G134" s="149" t="s">
        <v>174</v>
      </c>
      <c r="H134" s="150">
        <v>1</v>
      </c>
      <c r="I134" s="151"/>
      <c r="J134" s="151"/>
      <c r="K134" s="152">
        <f t="shared" si="0"/>
        <v>0</v>
      </c>
      <c r="L134" s="148" t="s">
        <v>1</v>
      </c>
      <c r="M134" s="32"/>
      <c r="N134" s="153" t="s">
        <v>1</v>
      </c>
      <c r="O134" s="154" t="s">
        <v>44</v>
      </c>
      <c r="P134" s="155">
        <f t="shared" si="1"/>
        <v>0</v>
      </c>
      <c r="Q134" s="155">
        <f t="shared" si="2"/>
        <v>0</v>
      </c>
      <c r="R134" s="155">
        <f t="shared" si="3"/>
        <v>0</v>
      </c>
      <c r="S134" s="57"/>
      <c r="T134" s="156">
        <f t="shared" si="4"/>
        <v>0</v>
      </c>
      <c r="U134" s="156">
        <v>0</v>
      </c>
      <c r="V134" s="156">
        <f t="shared" si="5"/>
        <v>0</v>
      </c>
      <c r="W134" s="156">
        <v>0</v>
      </c>
      <c r="X134" s="157">
        <f t="shared" si="6"/>
        <v>0</v>
      </c>
      <c r="Y134" s="31"/>
      <c r="Z134" s="31"/>
      <c r="AA134" s="31"/>
      <c r="AB134" s="31"/>
      <c r="AC134" s="31"/>
      <c r="AD134" s="31"/>
      <c r="AE134" s="31"/>
      <c r="AR134" s="158" t="s">
        <v>143</v>
      </c>
      <c r="AT134" s="158" t="s">
        <v>138</v>
      </c>
      <c r="AU134" s="158" t="s">
        <v>89</v>
      </c>
      <c r="AY134" s="16" t="s">
        <v>135</v>
      </c>
      <c r="BE134" s="159">
        <f t="shared" si="7"/>
        <v>0</v>
      </c>
      <c r="BF134" s="159">
        <f t="shared" si="8"/>
        <v>0</v>
      </c>
      <c r="BG134" s="159">
        <f t="shared" si="9"/>
        <v>0</v>
      </c>
      <c r="BH134" s="159">
        <f t="shared" si="10"/>
        <v>0</v>
      </c>
      <c r="BI134" s="159">
        <f t="shared" si="11"/>
        <v>0</v>
      </c>
      <c r="BJ134" s="16" t="s">
        <v>89</v>
      </c>
      <c r="BK134" s="159">
        <f t="shared" si="12"/>
        <v>0</v>
      </c>
      <c r="BL134" s="16" t="s">
        <v>143</v>
      </c>
      <c r="BM134" s="158" t="s">
        <v>533</v>
      </c>
    </row>
    <row r="135" spans="1:65" s="2" customFormat="1" ht="19.5">
      <c r="A135" s="31"/>
      <c r="B135" s="32"/>
      <c r="C135" s="31"/>
      <c r="D135" s="161" t="s">
        <v>169</v>
      </c>
      <c r="E135" s="31"/>
      <c r="F135" s="177" t="s">
        <v>534</v>
      </c>
      <c r="G135" s="31"/>
      <c r="H135" s="31"/>
      <c r="I135" s="178"/>
      <c r="J135" s="178"/>
      <c r="K135" s="31"/>
      <c r="L135" s="31"/>
      <c r="M135" s="32"/>
      <c r="N135" s="179"/>
      <c r="O135" s="180"/>
      <c r="P135" s="57"/>
      <c r="Q135" s="57"/>
      <c r="R135" s="57"/>
      <c r="S135" s="57"/>
      <c r="T135" s="57"/>
      <c r="U135" s="57"/>
      <c r="V135" s="57"/>
      <c r="W135" s="57"/>
      <c r="X135" s="58"/>
      <c r="Y135" s="31"/>
      <c r="Z135" s="31"/>
      <c r="AA135" s="31"/>
      <c r="AB135" s="31"/>
      <c r="AC135" s="31"/>
      <c r="AD135" s="31"/>
      <c r="AE135" s="31"/>
      <c r="AT135" s="16" t="s">
        <v>169</v>
      </c>
      <c r="AU135" s="16" t="s">
        <v>89</v>
      </c>
    </row>
    <row r="136" spans="1:65" s="2" customFormat="1" ht="24.2" customHeight="1">
      <c r="A136" s="31"/>
      <c r="B136" s="145"/>
      <c r="C136" s="146" t="s">
        <v>217</v>
      </c>
      <c r="D136" s="146" t="s">
        <v>138</v>
      </c>
      <c r="E136" s="147" t="s">
        <v>535</v>
      </c>
      <c r="F136" s="148" t="s">
        <v>536</v>
      </c>
      <c r="G136" s="149" t="s">
        <v>174</v>
      </c>
      <c r="H136" s="150">
        <v>1</v>
      </c>
      <c r="I136" s="151"/>
      <c r="J136" s="151"/>
      <c r="K136" s="152">
        <f>ROUND(P136*H136,2)</f>
        <v>0</v>
      </c>
      <c r="L136" s="148" t="s">
        <v>142</v>
      </c>
      <c r="M136" s="32"/>
      <c r="N136" s="153" t="s">
        <v>1</v>
      </c>
      <c r="O136" s="154" t="s">
        <v>44</v>
      </c>
      <c r="P136" s="155">
        <f>I136+J136</f>
        <v>0</v>
      </c>
      <c r="Q136" s="155">
        <f>ROUND(I136*H136,2)</f>
        <v>0</v>
      </c>
      <c r="R136" s="155">
        <f>ROUND(J136*H136,2)</f>
        <v>0</v>
      </c>
      <c r="S136" s="57"/>
      <c r="T136" s="156">
        <f>S136*H136</f>
        <v>0</v>
      </c>
      <c r="U136" s="156">
        <v>0</v>
      </c>
      <c r="V136" s="156">
        <f>U136*H136</f>
        <v>0</v>
      </c>
      <c r="W136" s="156">
        <v>0</v>
      </c>
      <c r="X136" s="157">
        <f>W136*H136</f>
        <v>0</v>
      </c>
      <c r="Y136" s="31"/>
      <c r="Z136" s="31"/>
      <c r="AA136" s="31"/>
      <c r="AB136" s="31"/>
      <c r="AC136" s="31"/>
      <c r="AD136" s="31"/>
      <c r="AE136" s="31"/>
      <c r="AR136" s="158" t="s">
        <v>143</v>
      </c>
      <c r="AT136" s="158" t="s">
        <v>138</v>
      </c>
      <c r="AU136" s="158" t="s">
        <v>89</v>
      </c>
      <c r="AY136" s="16" t="s">
        <v>135</v>
      </c>
      <c r="BE136" s="159">
        <f>IF(O136="základní",K136,0)</f>
        <v>0</v>
      </c>
      <c r="BF136" s="159">
        <f>IF(O136="snížená",K136,0)</f>
        <v>0</v>
      </c>
      <c r="BG136" s="159">
        <f>IF(O136="zákl. přenesená",K136,0)</f>
        <v>0</v>
      </c>
      <c r="BH136" s="159">
        <f>IF(O136="sníž. přenesená",K136,0)</f>
        <v>0</v>
      </c>
      <c r="BI136" s="159">
        <f>IF(O136="nulová",K136,0)</f>
        <v>0</v>
      </c>
      <c r="BJ136" s="16" t="s">
        <v>89</v>
      </c>
      <c r="BK136" s="159">
        <f>ROUND(P136*H136,2)</f>
        <v>0</v>
      </c>
      <c r="BL136" s="16" t="s">
        <v>143</v>
      </c>
      <c r="BM136" s="158" t="s">
        <v>537</v>
      </c>
    </row>
    <row r="137" spans="1:65" s="2" customFormat="1" ht="24.2" customHeight="1">
      <c r="A137" s="31"/>
      <c r="B137" s="145"/>
      <c r="C137" s="146" t="s">
        <v>221</v>
      </c>
      <c r="D137" s="146" t="s">
        <v>138</v>
      </c>
      <c r="E137" s="147" t="s">
        <v>538</v>
      </c>
      <c r="F137" s="148" t="s">
        <v>539</v>
      </c>
      <c r="G137" s="149" t="s">
        <v>174</v>
      </c>
      <c r="H137" s="150">
        <v>12</v>
      </c>
      <c r="I137" s="151"/>
      <c r="J137" s="151"/>
      <c r="K137" s="152">
        <f>ROUND(P137*H137,2)</f>
        <v>0</v>
      </c>
      <c r="L137" s="148" t="s">
        <v>142</v>
      </c>
      <c r="M137" s="32"/>
      <c r="N137" s="153" t="s">
        <v>1</v>
      </c>
      <c r="O137" s="154" t="s">
        <v>44</v>
      </c>
      <c r="P137" s="155">
        <f>I137+J137</f>
        <v>0</v>
      </c>
      <c r="Q137" s="155">
        <f>ROUND(I137*H137,2)</f>
        <v>0</v>
      </c>
      <c r="R137" s="155">
        <f>ROUND(J137*H137,2)</f>
        <v>0</v>
      </c>
      <c r="S137" s="57"/>
      <c r="T137" s="156">
        <f>S137*H137</f>
        <v>0</v>
      </c>
      <c r="U137" s="156">
        <v>0</v>
      </c>
      <c r="V137" s="156">
        <f>U137*H137</f>
        <v>0</v>
      </c>
      <c r="W137" s="156">
        <v>0</v>
      </c>
      <c r="X137" s="157">
        <f>W137*H137</f>
        <v>0</v>
      </c>
      <c r="Y137" s="31"/>
      <c r="Z137" s="31"/>
      <c r="AA137" s="31"/>
      <c r="AB137" s="31"/>
      <c r="AC137" s="31"/>
      <c r="AD137" s="31"/>
      <c r="AE137" s="31"/>
      <c r="AR137" s="158" t="s">
        <v>143</v>
      </c>
      <c r="AT137" s="158" t="s">
        <v>138</v>
      </c>
      <c r="AU137" s="158" t="s">
        <v>89</v>
      </c>
      <c r="AY137" s="16" t="s">
        <v>135</v>
      </c>
      <c r="BE137" s="159">
        <f>IF(O137="základní",K137,0)</f>
        <v>0</v>
      </c>
      <c r="BF137" s="159">
        <f>IF(O137="snížená",K137,0)</f>
        <v>0</v>
      </c>
      <c r="BG137" s="159">
        <f>IF(O137="zákl. přenesená",K137,0)</f>
        <v>0</v>
      </c>
      <c r="BH137" s="159">
        <f>IF(O137="sníž. přenesená",K137,0)</f>
        <v>0</v>
      </c>
      <c r="BI137" s="159">
        <f>IF(O137="nulová",K137,0)</f>
        <v>0</v>
      </c>
      <c r="BJ137" s="16" t="s">
        <v>89</v>
      </c>
      <c r="BK137" s="159">
        <f>ROUND(P137*H137,2)</f>
        <v>0</v>
      </c>
      <c r="BL137" s="16" t="s">
        <v>143</v>
      </c>
      <c r="BM137" s="158" t="s">
        <v>540</v>
      </c>
    </row>
    <row r="138" spans="1:65" s="2" customFormat="1" ht="24.2" customHeight="1">
      <c r="A138" s="31"/>
      <c r="B138" s="145"/>
      <c r="C138" s="146" t="s">
        <v>225</v>
      </c>
      <c r="D138" s="146" t="s">
        <v>138</v>
      </c>
      <c r="E138" s="147" t="s">
        <v>541</v>
      </c>
      <c r="F138" s="148" t="s">
        <v>542</v>
      </c>
      <c r="G138" s="149" t="s">
        <v>174</v>
      </c>
      <c r="H138" s="150">
        <v>3</v>
      </c>
      <c r="I138" s="151"/>
      <c r="J138" s="151"/>
      <c r="K138" s="152">
        <f>ROUND(P138*H138,2)</f>
        <v>0</v>
      </c>
      <c r="L138" s="148" t="s">
        <v>142</v>
      </c>
      <c r="M138" s="32"/>
      <c r="N138" s="153" t="s">
        <v>1</v>
      </c>
      <c r="O138" s="154" t="s">
        <v>44</v>
      </c>
      <c r="P138" s="155">
        <f>I138+J138</f>
        <v>0</v>
      </c>
      <c r="Q138" s="155">
        <f>ROUND(I138*H138,2)</f>
        <v>0</v>
      </c>
      <c r="R138" s="155">
        <f>ROUND(J138*H138,2)</f>
        <v>0</v>
      </c>
      <c r="S138" s="57"/>
      <c r="T138" s="156">
        <f>S138*H138</f>
        <v>0</v>
      </c>
      <c r="U138" s="156">
        <v>0</v>
      </c>
      <c r="V138" s="156">
        <f>U138*H138</f>
        <v>0</v>
      </c>
      <c r="W138" s="156">
        <v>0</v>
      </c>
      <c r="X138" s="157">
        <f>W138*H138</f>
        <v>0</v>
      </c>
      <c r="Y138" s="31"/>
      <c r="Z138" s="31"/>
      <c r="AA138" s="31"/>
      <c r="AB138" s="31"/>
      <c r="AC138" s="31"/>
      <c r="AD138" s="31"/>
      <c r="AE138" s="31"/>
      <c r="AR138" s="158" t="s">
        <v>143</v>
      </c>
      <c r="AT138" s="158" t="s">
        <v>138</v>
      </c>
      <c r="AU138" s="158" t="s">
        <v>89</v>
      </c>
      <c r="AY138" s="16" t="s">
        <v>135</v>
      </c>
      <c r="BE138" s="159">
        <f>IF(O138="základní",K138,0)</f>
        <v>0</v>
      </c>
      <c r="BF138" s="159">
        <f>IF(O138="snížená",K138,0)</f>
        <v>0</v>
      </c>
      <c r="BG138" s="159">
        <f>IF(O138="zákl. přenesená",K138,0)</f>
        <v>0</v>
      </c>
      <c r="BH138" s="159">
        <f>IF(O138="sníž. přenesená",K138,0)</f>
        <v>0</v>
      </c>
      <c r="BI138" s="159">
        <f>IF(O138="nulová",K138,0)</f>
        <v>0</v>
      </c>
      <c r="BJ138" s="16" t="s">
        <v>89</v>
      </c>
      <c r="BK138" s="159">
        <f>ROUND(P138*H138,2)</f>
        <v>0</v>
      </c>
      <c r="BL138" s="16" t="s">
        <v>143</v>
      </c>
      <c r="BM138" s="158" t="s">
        <v>543</v>
      </c>
    </row>
    <row r="139" spans="1:65" s="2" customFormat="1" ht="24.2" customHeight="1">
      <c r="A139" s="31"/>
      <c r="B139" s="145"/>
      <c r="C139" s="146" t="s">
        <v>229</v>
      </c>
      <c r="D139" s="146" t="s">
        <v>138</v>
      </c>
      <c r="E139" s="147" t="s">
        <v>544</v>
      </c>
      <c r="F139" s="148" t="s">
        <v>545</v>
      </c>
      <c r="G139" s="149" t="s">
        <v>174</v>
      </c>
      <c r="H139" s="150">
        <v>12</v>
      </c>
      <c r="I139" s="151"/>
      <c r="J139" s="151"/>
      <c r="K139" s="152">
        <f>ROUND(P139*H139,2)</f>
        <v>0</v>
      </c>
      <c r="L139" s="148" t="s">
        <v>142</v>
      </c>
      <c r="M139" s="32"/>
      <c r="N139" s="153" t="s">
        <v>1</v>
      </c>
      <c r="O139" s="154" t="s">
        <v>44</v>
      </c>
      <c r="P139" s="155">
        <f>I139+J139</f>
        <v>0</v>
      </c>
      <c r="Q139" s="155">
        <f>ROUND(I139*H139,2)</f>
        <v>0</v>
      </c>
      <c r="R139" s="155">
        <f>ROUND(J139*H139,2)</f>
        <v>0</v>
      </c>
      <c r="S139" s="57"/>
      <c r="T139" s="156">
        <f>S139*H139</f>
        <v>0</v>
      </c>
      <c r="U139" s="156">
        <v>0</v>
      </c>
      <c r="V139" s="156">
        <f>U139*H139</f>
        <v>0</v>
      </c>
      <c r="W139" s="156">
        <v>0</v>
      </c>
      <c r="X139" s="157">
        <f>W139*H139</f>
        <v>0</v>
      </c>
      <c r="Y139" s="31"/>
      <c r="Z139" s="31"/>
      <c r="AA139" s="31"/>
      <c r="AB139" s="31"/>
      <c r="AC139" s="31"/>
      <c r="AD139" s="31"/>
      <c r="AE139" s="31"/>
      <c r="AR139" s="158" t="s">
        <v>143</v>
      </c>
      <c r="AT139" s="158" t="s">
        <v>138</v>
      </c>
      <c r="AU139" s="158" t="s">
        <v>89</v>
      </c>
      <c r="AY139" s="16" t="s">
        <v>135</v>
      </c>
      <c r="BE139" s="159">
        <f>IF(O139="základní",K139,0)</f>
        <v>0</v>
      </c>
      <c r="BF139" s="159">
        <f>IF(O139="snížená",K139,0)</f>
        <v>0</v>
      </c>
      <c r="BG139" s="159">
        <f>IF(O139="zákl. přenesená",K139,0)</f>
        <v>0</v>
      </c>
      <c r="BH139" s="159">
        <f>IF(O139="sníž. přenesená",K139,0)</f>
        <v>0</v>
      </c>
      <c r="BI139" s="159">
        <f>IF(O139="nulová",K139,0)</f>
        <v>0</v>
      </c>
      <c r="BJ139" s="16" t="s">
        <v>89</v>
      </c>
      <c r="BK139" s="159">
        <f>ROUND(P139*H139,2)</f>
        <v>0</v>
      </c>
      <c r="BL139" s="16" t="s">
        <v>143</v>
      </c>
      <c r="BM139" s="158" t="s">
        <v>546</v>
      </c>
    </row>
    <row r="140" spans="1:65" s="2" customFormat="1" ht="19.5">
      <c r="A140" s="31"/>
      <c r="B140" s="32"/>
      <c r="C140" s="31"/>
      <c r="D140" s="161" t="s">
        <v>169</v>
      </c>
      <c r="E140" s="31"/>
      <c r="F140" s="177" t="s">
        <v>547</v>
      </c>
      <c r="G140" s="31"/>
      <c r="H140" s="31"/>
      <c r="I140" s="178"/>
      <c r="J140" s="178"/>
      <c r="K140" s="31"/>
      <c r="L140" s="31"/>
      <c r="M140" s="32"/>
      <c r="N140" s="179"/>
      <c r="O140" s="180"/>
      <c r="P140" s="57"/>
      <c r="Q140" s="57"/>
      <c r="R140" s="57"/>
      <c r="S140" s="57"/>
      <c r="T140" s="57"/>
      <c r="U140" s="57"/>
      <c r="V140" s="57"/>
      <c r="W140" s="57"/>
      <c r="X140" s="58"/>
      <c r="Y140" s="31"/>
      <c r="Z140" s="31"/>
      <c r="AA140" s="31"/>
      <c r="AB140" s="31"/>
      <c r="AC140" s="31"/>
      <c r="AD140" s="31"/>
      <c r="AE140" s="31"/>
      <c r="AT140" s="16" t="s">
        <v>169</v>
      </c>
      <c r="AU140" s="16" t="s">
        <v>89</v>
      </c>
    </row>
    <row r="141" spans="1:65" s="2" customFormat="1" ht="24.2" customHeight="1">
      <c r="A141" s="31"/>
      <c r="B141" s="145"/>
      <c r="C141" s="146" t="s">
        <v>8</v>
      </c>
      <c r="D141" s="146" t="s">
        <v>138</v>
      </c>
      <c r="E141" s="147" t="s">
        <v>548</v>
      </c>
      <c r="F141" s="148" t="s">
        <v>549</v>
      </c>
      <c r="G141" s="149" t="s">
        <v>174</v>
      </c>
      <c r="H141" s="150">
        <v>3</v>
      </c>
      <c r="I141" s="151"/>
      <c r="J141" s="151"/>
      <c r="K141" s="152">
        <f>ROUND(P141*H141,2)</f>
        <v>0</v>
      </c>
      <c r="L141" s="148" t="s">
        <v>142</v>
      </c>
      <c r="M141" s="32"/>
      <c r="N141" s="153" t="s">
        <v>1</v>
      </c>
      <c r="O141" s="154" t="s">
        <v>44</v>
      </c>
      <c r="P141" s="155">
        <f>I141+J141</f>
        <v>0</v>
      </c>
      <c r="Q141" s="155">
        <f>ROUND(I141*H141,2)</f>
        <v>0</v>
      </c>
      <c r="R141" s="155">
        <f>ROUND(J141*H141,2)</f>
        <v>0</v>
      </c>
      <c r="S141" s="57"/>
      <c r="T141" s="156">
        <f>S141*H141</f>
        <v>0</v>
      </c>
      <c r="U141" s="156">
        <v>0</v>
      </c>
      <c r="V141" s="156">
        <f>U141*H141</f>
        <v>0</v>
      </c>
      <c r="W141" s="156">
        <v>0</v>
      </c>
      <c r="X141" s="157">
        <f>W141*H141</f>
        <v>0</v>
      </c>
      <c r="Y141" s="31"/>
      <c r="Z141" s="31"/>
      <c r="AA141" s="31"/>
      <c r="AB141" s="31"/>
      <c r="AC141" s="31"/>
      <c r="AD141" s="31"/>
      <c r="AE141" s="31"/>
      <c r="AR141" s="158" t="s">
        <v>143</v>
      </c>
      <c r="AT141" s="158" t="s">
        <v>138</v>
      </c>
      <c r="AU141" s="158" t="s">
        <v>89</v>
      </c>
      <c r="AY141" s="16" t="s">
        <v>135</v>
      </c>
      <c r="BE141" s="159">
        <f>IF(O141="základní",K141,0)</f>
        <v>0</v>
      </c>
      <c r="BF141" s="159">
        <f>IF(O141="snížená",K141,0)</f>
        <v>0</v>
      </c>
      <c r="BG141" s="159">
        <f>IF(O141="zákl. přenesená",K141,0)</f>
        <v>0</v>
      </c>
      <c r="BH141" s="159">
        <f>IF(O141="sníž. přenesená",K141,0)</f>
        <v>0</v>
      </c>
      <c r="BI141" s="159">
        <f>IF(O141="nulová",K141,0)</f>
        <v>0</v>
      </c>
      <c r="BJ141" s="16" t="s">
        <v>89</v>
      </c>
      <c r="BK141" s="159">
        <f>ROUND(P141*H141,2)</f>
        <v>0</v>
      </c>
      <c r="BL141" s="16" t="s">
        <v>143</v>
      </c>
      <c r="BM141" s="158" t="s">
        <v>550</v>
      </c>
    </row>
    <row r="142" spans="1:65" s="2" customFormat="1" ht="19.5">
      <c r="A142" s="31"/>
      <c r="B142" s="32"/>
      <c r="C142" s="31"/>
      <c r="D142" s="161" t="s">
        <v>169</v>
      </c>
      <c r="E142" s="31"/>
      <c r="F142" s="177" t="s">
        <v>551</v>
      </c>
      <c r="G142" s="31"/>
      <c r="H142" s="31"/>
      <c r="I142" s="178"/>
      <c r="J142" s="178"/>
      <c r="K142" s="31"/>
      <c r="L142" s="31"/>
      <c r="M142" s="32"/>
      <c r="N142" s="179"/>
      <c r="O142" s="180"/>
      <c r="P142" s="57"/>
      <c r="Q142" s="57"/>
      <c r="R142" s="57"/>
      <c r="S142" s="57"/>
      <c r="T142" s="57"/>
      <c r="U142" s="57"/>
      <c r="V142" s="57"/>
      <c r="W142" s="57"/>
      <c r="X142" s="58"/>
      <c r="Y142" s="31"/>
      <c r="Z142" s="31"/>
      <c r="AA142" s="31"/>
      <c r="AB142" s="31"/>
      <c r="AC142" s="31"/>
      <c r="AD142" s="31"/>
      <c r="AE142" s="31"/>
      <c r="AT142" s="16" t="s">
        <v>169</v>
      </c>
      <c r="AU142" s="16" t="s">
        <v>89</v>
      </c>
    </row>
    <row r="143" spans="1:65" s="2" customFormat="1" ht="24.2" customHeight="1">
      <c r="A143" s="31"/>
      <c r="B143" s="145"/>
      <c r="C143" s="146" t="s">
        <v>237</v>
      </c>
      <c r="D143" s="146" t="s">
        <v>138</v>
      </c>
      <c r="E143" s="147" t="s">
        <v>552</v>
      </c>
      <c r="F143" s="148" t="s">
        <v>553</v>
      </c>
      <c r="G143" s="149" t="s">
        <v>174</v>
      </c>
      <c r="H143" s="150">
        <v>12</v>
      </c>
      <c r="I143" s="151"/>
      <c r="J143" s="151"/>
      <c r="K143" s="152">
        <f>ROUND(P143*H143,2)</f>
        <v>0</v>
      </c>
      <c r="L143" s="148" t="s">
        <v>142</v>
      </c>
      <c r="M143" s="32"/>
      <c r="N143" s="153" t="s">
        <v>1</v>
      </c>
      <c r="O143" s="154" t="s">
        <v>44</v>
      </c>
      <c r="P143" s="155">
        <f>I143+J143</f>
        <v>0</v>
      </c>
      <c r="Q143" s="155">
        <f>ROUND(I143*H143,2)</f>
        <v>0</v>
      </c>
      <c r="R143" s="155">
        <f>ROUND(J143*H143,2)</f>
        <v>0</v>
      </c>
      <c r="S143" s="57"/>
      <c r="T143" s="156">
        <f>S143*H143</f>
        <v>0</v>
      </c>
      <c r="U143" s="156">
        <v>0</v>
      </c>
      <c r="V143" s="156">
        <f>U143*H143</f>
        <v>0</v>
      </c>
      <c r="W143" s="156">
        <v>0</v>
      </c>
      <c r="X143" s="157">
        <f>W143*H143</f>
        <v>0</v>
      </c>
      <c r="Y143" s="31"/>
      <c r="Z143" s="31"/>
      <c r="AA143" s="31"/>
      <c r="AB143" s="31"/>
      <c r="AC143" s="31"/>
      <c r="AD143" s="31"/>
      <c r="AE143" s="31"/>
      <c r="AR143" s="158" t="s">
        <v>143</v>
      </c>
      <c r="AT143" s="158" t="s">
        <v>138</v>
      </c>
      <c r="AU143" s="158" t="s">
        <v>89</v>
      </c>
      <c r="AY143" s="16" t="s">
        <v>135</v>
      </c>
      <c r="BE143" s="159">
        <f>IF(O143="základní",K143,0)</f>
        <v>0</v>
      </c>
      <c r="BF143" s="159">
        <f>IF(O143="snížená",K143,0)</f>
        <v>0</v>
      </c>
      <c r="BG143" s="159">
        <f>IF(O143="zákl. přenesená",K143,0)</f>
        <v>0</v>
      </c>
      <c r="BH143" s="159">
        <f>IF(O143="sníž. přenesená",K143,0)</f>
        <v>0</v>
      </c>
      <c r="BI143" s="159">
        <f>IF(O143="nulová",K143,0)</f>
        <v>0</v>
      </c>
      <c r="BJ143" s="16" t="s">
        <v>89</v>
      </c>
      <c r="BK143" s="159">
        <f>ROUND(P143*H143,2)</f>
        <v>0</v>
      </c>
      <c r="BL143" s="16" t="s">
        <v>143</v>
      </c>
      <c r="BM143" s="158" t="s">
        <v>554</v>
      </c>
    </row>
    <row r="144" spans="1:65" s="2" customFormat="1" ht="24.2" customHeight="1">
      <c r="A144" s="31"/>
      <c r="B144" s="145"/>
      <c r="C144" s="146" t="s">
        <v>242</v>
      </c>
      <c r="D144" s="146" t="s">
        <v>138</v>
      </c>
      <c r="E144" s="147" t="s">
        <v>555</v>
      </c>
      <c r="F144" s="148" t="s">
        <v>556</v>
      </c>
      <c r="G144" s="149" t="s">
        <v>174</v>
      </c>
      <c r="H144" s="150">
        <v>12</v>
      </c>
      <c r="I144" s="151"/>
      <c r="J144" s="151"/>
      <c r="K144" s="152">
        <f>ROUND(P144*H144,2)</f>
        <v>0</v>
      </c>
      <c r="L144" s="148" t="s">
        <v>142</v>
      </c>
      <c r="M144" s="32"/>
      <c r="N144" s="153" t="s">
        <v>1</v>
      </c>
      <c r="O144" s="154" t="s">
        <v>44</v>
      </c>
      <c r="P144" s="155">
        <f>I144+J144</f>
        <v>0</v>
      </c>
      <c r="Q144" s="155">
        <f>ROUND(I144*H144,2)</f>
        <v>0</v>
      </c>
      <c r="R144" s="155">
        <f>ROUND(J144*H144,2)</f>
        <v>0</v>
      </c>
      <c r="S144" s="57"/>
      <c r="T144" s="156">
        <f>S144*H144</f>
        <v>0</v>
      </c>
      <c r="U144" s="156">
        <v>0</v>
      </c>
      <c r="V144" s="156">
        <f>U144*H144</f>
        <v>0</v>
      </c>
      <c r="W144" s="156">
        <v>0</v>
      </c>
      <c r="X144" s="157">
        <f>W144*H144</f>
        <v>0</v>
      </c>
      <c r="Y144" s="31"/>
      <c r="Z144" s="31"/>
      <c r="AA144" s="31"/>
      <c r="AB144" s="31"/>
      <c r="AC144" s="31"/>
      <c r="AD144" s="31"/>
      <c r="AE144" s="31"/>
      <c r="AR144" s="158" t="s">
        <v>143</v>
      </c>
      <c r="AT144" s="158" t="s">
        <v>138</v>
      </c>
      <c r="AU144" s="158" t="s">
        <v>89</v>
      </c>
      <c r="AY144" s="16" t="s">
        <v>135</v>
      </c>
      <c r="BE144" s="159">
        <f>IF(O144="základní",K144,0)</f>
        <v>0</v>
      </c>
      <c r="BF144" s="159">
        <f>IF(O144="snížená",K144,0)</f>
        <v>0</v>
      </c>
      <c r="BG144" s="159">
        <f>IF(O144="zákl. přenesená",K144,0)</f>
        <v>0</v>
      </c>
      <c r="BH144" s="159">
        <f>IF(O144="sníž. přenesená",K144,0)</f>
        <v>0</v>
      </c>
      <c r="BI144" s="159">
        <f>IF(O144="nulová",K144,0)</f>
        <v>0</v>
      </c>
      <c r="BJ144" s="16" t="s">
        <v>89</v>
      </c>
      <c r="BK144" s="159">
        <f>ROUND(P144*H144,2)</f>
        <v>0</v>
      </c>
      <c r="BL144" s="16" t="s">
        <v>143</v>
      </c>
      <c r="BM144" s="158" t="s">
        <v>557</v>
      </c>
    </row>
    <row r="145" spans="1:65" s="2" customFormat="1" ht="24.2" customHeight="1">
      <c r="A145" s="31"/>
      <c r="B145" s="145"/>
      <c r="C145" s="146" t="s">
        <v>247</v>
      </c>
      <c r="D145" s="146" t="s">
        <v>138</v>
      </c>
      <c r="E145" s="147" t="s">
        <v>558</v>
      </c>
      <c r="F145" s="148" t="s">
        <v>559</v>
      </c>
      <c r="G145" s="149" t="s">
        <v>174</v>
      </c>
      <c r="H145" s="150">
        <v>1</v>
      </c>
      <c r="I145" s="151"/>
      <c r="J145" s="151"/>
      <c r="K145" s="152">
        <f>ROUND(P145*H145,2)</f>
        <v>0</v>
      </c>
      <c r="L145" s="148" t="s">
        <v>142</v>
      </c>
      <c r="M145" s="32"/>
      <c r="N145" s="153" t="s">
        <v>1</v>
      </c>
      <c r="O145" s="154" t="s">
        <v>44</v>
      </c>
      <c r="P145" s="155">
        <f>I145+J145</f>
        <v>0</v>
      </c>
      <c r="Q145" s="155">
        <f>ROUND(I145*H145,2)</f>
        <v>0</v>
      </c>
      <c r="R145" s="155">
        <f>ROUND(J145*H145,2)</f>
        <v>0</v>
      </c>
      <c r="S145" s="57"/>
      <c r="T145" s="156">
        <f>S145*H145</f>
        <v>0</v>
      </c>
      <c r="U145" s="156">
        <v>0</v>
      </c>
      <c r="V145" s="156">
        <f>U145*H145</f>
        <v>0</v>
      </c>
      <c r="W145" s="156">
        <v>0</v>
      </c>
      <c r="X145" s="157">
        <f>W145*H145</f>
        <v>0</v>
      </c>
      <c r="Y145" s="31"/>
      <c r="Z145" s="31"/>
      <c r="AA145" s="31"/>
      <c r="AB145" s="31"/>
      <c r="AC145" s="31"/>
      <c r="AD145" s="31"/>
      <c r="AE145" s="31"/>
      <c r="AR145" s="158" t="s">
        <v>143</v>
      </c>
      <c r="AT145" s="158" t="s">
        <v>138</v>
      </c>
      <c r="AU145" s="158" t="s">
        <v>89</v>
      </c>
      <c r="AY145" s="16" t="s">
        <v>135</v>
      </c>
      <c r="BE145" s="159">
        <f>IF(O145="základní",K145,0)</f>
        <v>0</v>
      </c>
      <c r="BF145" s="159">
        <f>IF(O145="snížená",K145,0)</f>
        <v>0</v>
      </c>
      <c r="BG145" s="159">
        <f>IF(O145="zákl. přenesená",K145,0)</f>
        <v>0</v>
      </c>
      <c r="BH145" s="159">
        <f>IF(O145="sníž. přenesená",K145,0)</f>
        <v>0</v>
      </c>
      <c r="BI145" s="159">
        <f>IF(O145="nulová",K145,0)</f>
        <v>0</v>
      </c>
      <c r="BJ145" s="16" t="s">
        <v>89</v>
      </c>
      <c r="BK145" s="159">
        <f>ROUND(P145*H145,2)</f>
        <v>0</v>
      </c>
      <c r="BL145" s="16" t="s">
        <v>143</v>
      </c>
      <c r="BM145" s="158" t="s">
        <v>560</v>
      </c>
    </row>
    <row r="146" spans="1:65" s="2" customFormat="1" ht="24.2" customHeight="1">
      <c r="A146" s="31"/>
      <c r="B146" s="145"/>
      <c r="C146" s="146" t="s">
        <v>251</v>
      </c>
      <c r="D146" s="146" t="s">
        <v>138</v>
      </c>
      <c r="E146" s="147" t="s">
        <v>561</v>
      </c>
      <c r="F146" s="148" t="s">
        <v>562</v>
      </c>
      <c r="G146" s="149" t="s">
        <v>174</v>
      </c>
      <c r="H146" s="150">
        <v>12</v>
      </c>
      <c r="I146" s="151"/>
      <c r="J146" s="151"/>
      <c r="K146" s="152">
        <f>ROUND(P146*H146,2)</f>
        <v>0</v>
      </c>
      <c r="L146" s="148" t="s">
        <v>142</v>
      </c>
      <c r="M146" s="32"/>
      <c r="N146" s="153" t="s">
        <v>1</v>
      </c>
      <c r="O146" s="154" t="s">
        <v>44</v>
      </c>
      <c r="P146" s="155">
        <f>I146+J146</f>
        <v>0</v>
      </c>
      <c r="Q146" s="155">
        <f>ROUND(I146*H146,2)</f>
        <v>0</v>
      </c>
      <c r="R146" s="155">
        <f>ROUND(J146*H146,2)</f>
        <v>0</v>
      </c>
      <c r="S146" s="57"/>
      <c r="T146" s="156">
        <f>S146*H146</f>
        <v>0</v>
      </c>
      <c r="U146" s="156">
        <v>0</v>
      </c>
      <c r="V146" s="156">
        <f>U146*H146</f>
        <v>0</v>
      </c>
      <c r="W146" s="156">
        <v>0</v>
      </c>
      <c r="X146" s="157">
        <f>W146*H146</f>
        <v>0</v>
      </c>
      <c r="Y146" s="31"/>
      <c r="Z146" s="31"/>
      <c r="AA146" s="31"/>
      <c r="AB146" s="31"/>
      <c r="AC146" s="31"/>
      <c r="AD146" s="31"/>
      <c r="AE146" s="31"/>
      <c r="AR146" s="158" t="s">
        <v>143</v>
      </c>
      <c r="AT146" s="158" t="s">
        <v>138</v>
      </c>
      <c r="AU146" s="158" t="s">
        <v>89</v>
      </c>
      <c r="AY146" s="16" t="s">
        <v>135</v>
      </c>
      <c r="BE146" s="159">
        <f>IF(O146="základní",K146,0)</f>
        <v>0</v>
      </c>
      <c r="BF146" s="159">
        <f>IF(O146="snížená",K146,0)</f>
        <v>0</v>
      </c>
      <c r="BG146" s="159">
        <f>IF(O146="zákl. přenesená",K146,0)</f>
        <v>0</v>
      </c>
      <c r="BH146" s="159">
        <f>IF(O146="sníž. přenesená",K146,0)</f>
        <v>0</v>
      </c>
      <c r="BI146" s="159">
        <f>IF(O146="nulová",K146,0)</f>
        <v>0</v>
      </c>
      <c r="BJ146" s="16" t="s">
        <v>89</v>
      </c>
      <c r="BK146" s="159">
        <f>ROUND(P146*H146,2)</f>
        <v>0</v>
      </c>
      <c r="BL146" s="16" t="s">
        <v>143</v>
      </c>
      <c r="BM146" s="158" t="s">
        <v>563</v>
      </c>
    </row>
    <row r="147" spans="1:65" s="2" customFormat="1" ht="24.2" customHeight="1">
      <c r="A147" s="31"/>
      <c r="B147" s="145"/>
      <c r="C147" s="146" t="s">
        <v>255</v>
      </c>
      <c r="D147" s="146" t="s">
        <v>138</v>
      </c>
      <c r="E147" s="147" t="s">
        <v>564</v>
      </c>
      <c r="F147" s="148" t="s">
        <v>565</v>
      </c>
      <c r="G147" s="149" t="s">
        <v>174</v>
      </c>
      <c r="H147" s="150">
        <v>8</v>
      </c>
      <c r="I147" s="151"/>
      <c r="J147" s="151"/>
      <c r="K147" s="152">
        <f>ROUND(P147*H147,2)</f>
        <v>0</v>
      </c>
      <c r="L147" s="148" t="s">
        <v>142</v>
      </c>
      <c r="M147" s="32"/>
      <c r="N147" s="194" t="s">
        <v>1</v>
      </c>
      <c r="O147" s="195" t="s">
        <v>44</v>
      </c>
      <c r="P147" s="196">
        <f>I147+J147</f>
        <v>0</v>
      </c>
      <c r="Q147" s="196">
        <f>ROUND(I147*H147,2)</f>
        <v>0</v>
      </c>
      <c r="R147" s="196">
        <f>ROUND(J147*H147,2)</f>
        <v>0</v>
      </c>
      <c r="S147" s="197"/>
      <c r="T147" s="198">
        <f>S147*H147</f>
        <v>0</v>
      </c>
      <c r="U147" s="198">
        <v>0</v>
      </c>
      <c r="V147" s="198">
        <f>U147*H147</f>
        <v>0</v>
      </c>
      <c r="W147" s="198">
        <v>0</v>
      </c>
      <c r="X147" s="199">
        <f>W147*H147</f>
        <v>0</v>
      </c>
      <c r="Y147" s="31"/>
      <c r="Z147" s="31"/>
      <c r="AA147" s="31"/>
      <c r="AB147" s="31"/>
      <c r="AC147" s="31"/>
      <c r="AD147" s="31"/>
      <c r="AE147" s="31"/>
      <c r="AR147" s="158" t="s">
        <v>143</v>
      </c>
      <c r="AT147" s="158" t="s">
        <v>138</v>
      </c>
      <c r="AU147" s="158" t="s">
        <v>89</v>
      </c>
      <c r="AY147" s="16" t="s">
        <v>135</v>
      </c>
      <c r="BE147" s="159">
        <f>IF(O147="základní",K147,0)</f>
        <v>0</v>
      </c>
      <c r="BF147" s="159">
        <f>IF(O147="snížená",K147,0)</f>
        <v>0</v>
      </c>
      <c r="BG147" s="159">
        <f>IF(O147="zákl. přenesená",K147,0)</f>
        <v>0</v>
      </c>
      <c r="BH147" s="159">
        <f>IF(O147="sníž. přenesená",K147,0)</f>
        <v>0</v>
      </c>
      <c r="BI147" s="159">
        <f>IF(O147="nulová",K147,0)</f>
        <v>0</v>
      </c>
      <c r="BJ147" s="16" t="s">
        <v>89</v>
      </c>
      <c r="BK147" s="159">
        <f>ROUND(P147*H147,2)</f>
        <v>0</v>
      </c>
      <c r="BL147" s="16" t="s">
        <v>143</v>
      </c>
      <c r="BM147" s="158" t="s">
        <v>566</v>
      </c>
    </row>
    <row r="148" spans="1:65" s="2" customFormat="1" ht="6.95" customHeight="1">
      <c r="A148" s="31"/>
      <c r="B148" s="46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32"/>
      <c r="N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autoFilter ref="C116:L147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0" t="s">
        <v>6</v>
      </c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T2" s="16" t="s">
        <v>100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91</v>
      </c>
    </row>
    <row r="4" spans="1:46" s="1" customFormat="1" ht="24.95" customHeight="1">
      <c r="B4" s="19"/>
      <c r="D4" s="20" t="s">
        <v>101</v>
      </c>
      <c r="M4" s="19"/>
      <c r="N4" s="93" t="s">
        <v>11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6" t="s">
        <v>17</v>
      </c>
      <c r="M6" s="19"/>
    </row>
    <row r="7" spans="1:46" s="1" customFormat="1" ht="16.5" customHeight="1">
      <c r="B7" s="19"/>
      <c r="E7" s="241" t="str">
        <f>'Rekapitulace stavby'!K6</f>
        <v>Oprava staničních kolejí v žst. Bohumín</v>
      </c>
      <c r="F7" s="242"/>
      <c r="G7" s="242"/>
      <c r="H7" s="242"/>
      <c r="M7" s="19"/>
    </row>
    <row r="8" spans="1:46" s="2" customFormat="1" ht="12" customHeight="1">
      <c r="A8" s="31"/>
      <c r="B8" s="32"/>
      <c r="C8" s="31"/>
      <c r="D8" s="26" t="s">
        <v>102</v>
      </c>
      <c r="E8" s="31"/>
      <c r="F8" s="31"/>
      <c r="G8" s="31"/>
      <c r="H8" s="31"/>
      <c r="I8" s="31"/>
      <c r="J8" s="31"/>
      <c r="K8" s="31"/>
      <c r="L8" s="31"/>
      <c r="M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2" t="s">
        <v>567</v>
      </c>
      <c r="F9" s="243"/>
      <c r="G9" s="243"/>
      <c r="H9" s="243"/>
      <c r="I9" s="31"/>
      <c r="J9" s="31"/>
      <c r="K9" s="31"/>
      <c r="L9" s="31"/>
      <c r="M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1</v>
      </c>
      <c r="G11" s="31"/>
      <c r="H11" s="31"/>
      <c r="I11" s="26" t="s">
        <v>21</v>
      </c>
      <c r="J11" s="24" t="s">
        <v>1</v>
      </c>
      <c r="K11" s="31"/>
      <c r="L11" s="31"/>
      <c r="M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23</v>
      </c>
      <c r="E12" s="31"/>
      <c r="F12" s="24" t="s">
        <v>24</v>
      </c>
      <c r="G12" s="31"/>
      <c r="H12" s="31"/>
      <c r="I12" s="26" t="s">
        <v>25</v>
      </c>
      <c r="J12" s="54" t="str">
        <f>'Rekapitulace stavby'!AN8</f>
        <v>12. 8. 2020</v>
      </c>
      <c r="K12" s="31"/>
      <c r="L12" s="31"/>
      <c r="M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27</v>
      </c>
      <c r="E14" s="31"/>
      <c r="F14" s="31"/>
      <c r="G14" s="31"/>
      <c r="H14" s="31"/>
      <c r="I14" s="26" t="s">
        <v>28</v>
      </c>
      <c r="J14" s="24" t="str">
        <f>IF('Rekapitulace stavby'!AN10="","",'Rekapitulace stavby'!AN10)</f>
        <v>70994234</v>
      </c>
      <c r="K14" s="31"/>
      <c r="L14" s="31"/>
      <c r="M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>Správa železnic s.o.,OŘ Ostrava,ST Ostrava</v>
      </c>
      <c r="F15" s="31"/>
      <c r="G15" s="31"/>
      <c r="H15" s="31"/>
      <c r="I15" s="26" t="s">
        <v>31</v>
      </c>
      <c r="J15" s="24" t="str">
        <f>IF('Rekapitulace stavby'!AN11="","",'Rekapitulace stavby'!AN11)</f>
        <v>CZ70994234</v>
      </c>
      <c r="K15" s="31"/>
      <c r="L15" s="31"/>
      <c r="M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33</v>
      </c>
      <c r="E17" s="31"/>
      <c r="F17" s="31"/>
      <c r="G17" s="31"/>
      <c r="H17" s="31"/>
      <c r="I17" s="26" t="s">
        <v>28</v>
      </c>
      <c r="J17" s="27" t="str">
        <f>'Rekapitulace stavby'!AN13</f>
        <v>Vyplň údaj</v>
      </c>
      <c r="K17" s="31"/>
      <c r="L17" s="31"/>
      <c r="M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24"/>
      <c r="G18" s="224"/>
      <c r="H18" s="224"/>
      <c r="I18" s="26" t="s">
        <v>31</v>
      </c>
      <c r="J18" s="27" t="str">
        <f>'Rekapitulace stavby'!AN14</f>
        <v>Vyplň údaj</v>
      </c>
      <c r="K18" s="31"/>
      <c r="L18" s="31"/>
      <c r="M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35</v>
      </c>
      <c r="E20" s="31"/>
      <c r="F20" s="31"/>
      <c r="G20" s="31"/>
      <c r="H20" s="31"/>
      <c r="I20" s="26" t="s">
        <v>28</v>
      </c>
      <c r="J20" s="24" t="str">
        <f>IF('Rekapitulace stavby'!AN16="","",'Rekapitulace stavby'!AN16)</f>
        <v/>
      </c>
      <c r="K20" s="31"/>
      <c r="L20" s="31"/>
      <c r="M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31</v>
      </c>
      <c r="J21" s="24" t="str">
        <f>IF('Rekapitulace stavby'!AN17="","",'Rekapitulace stavby'!AN17)</f>
        <v/>
      </c>
      <c r="K21" s="31"/>
      <c r="L21" s="31"/>
      <c r="M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37</v>
      </c>
      <c r="E23" s="31"/>
      <c r="F23" s="31"/>
      <c r="G23" s="31"/>
      <c r="H23" s="31"/>
      <c r="I23" s="26" t="s">
        <v>28</v>
      </c>
      <c r="J23" s="24" t="str">
        <f>IF('Rekapitulace stavby'!AN19="","",'Rekapitulace stavby'!AN19)</f>
        <v/>
      </c>
      <c r="K23" s="31"/>
      <c r="L23" s="31"/>
      <c r="M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31</v>
      </c>
      <c r="J24" s="24" t="str">
        <f>IF('Rekapitulace stavby'!AN20="","",'Rekapitulace stavby'!AN20)</f>
        <v/>
      </c>
      <c r="K24" s="31"/>
      <c r="L24" s="31"/>
      <c r="M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38</v>
      </c>
      <c r="E26" s="31"/>
      <c r="F26" s="31"/>
      <c r="G26" s="31"/>
      <c r="H26" s="31"/>
      <c r="I26" s="31"/>
      <c r="J26" s="31"/>
      <c r="K26" s="31"/>
      <c r="L26" s="31"/>
      <c r="M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29" t="s">
        <v>1</v>
      </c>
      <c r="F27" s="229"/>
      <c r="G27" s="229"/>
      <c r="H27" s="229"/>
      <c r="I27" s="94"/>
      <c r="J27" s="94"/>
      <c r="K27" s="94"/>
      <c r="L27" s="94"/>
      <c r="M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65"/>
      <c r="M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.75">
      <c r="A30" s="31"/>
      <c r="B30" s="32"/>
      <c r="C30" s="31"/>
      <c r="D30" s="31"/>
      <c r="E30" s="26" t="s">
        <v>104</v>
      </c>
      <c r="F30" s="31"/>
      <c r="G30" s="31"/>
      <c r="H30" s="31"/>
      <c r="I30" s="31"/>
      <c r="J30" s="31"/>
      <c r="K30" s="97">
        <f>I96</f>
        <v>0</v>
      </c>
      <c r="L30" s="31"/>
      <c r="M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6" t="s">
        <v>105</v>
      </c>
      <c r="F31" s="31"/>
      <c r="G31" s="31"/>
      <c r="H31" s="31"/>
      <c r="I31" s="31"/>
      <c r="J31" s="31"/>
      <c r="K31" s="97">
        <f>J96</f>
        <v>0</v>
      </c>
      <c r="L31" s="31"/>
      <c r="M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39</v>
      </c>
      <c r="E32" s="31"/>
      <c r="F32" s="31"/>
      <c r="G32" s="31"/>
      <c r="H32" s="31"/>
      <c r="I32" s="31"/>
      <c r="J32" s="31"/>
      <c r="K32" s="70">
        <f>ROUND(K117, 2)</f>
        <v>0</v>
      </c>
      <c r="L32" s="31"/>
      <c r="M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65"/>
      <c r="M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41</v>
      </c>
      <c r="G34" s="31"/>
      <c r="H34" s="31"/>
      <c r="I34" s="35" t="s">
        <v>40</v>
      </c>
      <c r="J34" s="31"/>
      <c r="K34" s="35" t="s">
        <v>42</v>
      </c>
      <c r="L34" s="31"/>
      <c r="M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43</v>
      </c>
      <c r="E35" s="26" t="s">
        <v>44</v>
      </c>
      <c r="F35" s="97">
        <f>ROUND((SUM(BE117:BE136)),  2)</f>
        <v>0</v>
      </c>
      <c r="G35" s="31"/>
      <c r="H35" s="31"/>
      <c r="I35" s="100">
        <v>0.21</v>
      </c>
      <c r="J35" s="31"/>
      <c r="K35" s="97">
        <f>ROUND(((SUM(BE117:BE136))*I35),  2)</f>
        <v>0</v>
      </c>
      <c r="L35" s="31"/>
      <c r="M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45</v>
      </c>
      <c r="F36" s="97">
        <f>ROUND((SUM(BF117:BF136)),  2)</f>
        <v>0</v>
      </c>
      <c r="G36" s="31"/>
      <c r="H36" s="31"/>
      <c r="I36" s="100">
        <v>0.15</v>
      </c>
      <c r="J36" s="31"/>
      <c r="K36" s="97">
        <f>ROUND(((SUM(BF117:BF136))*I36),  2)</f>
        <v>0</v>
      </c>
      <c r="L36" s="31"/>
      <c r="M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46</v>
      </c>
      <c r="F37" s="97">
        <f>ROUND((SUM(BG117:BG136)),  2)</f>
        <v>0</v>
      </c>
      <c r="G37" s="31"/>
      <c r="H37" s="31"/>
      <c r="I37" s="100">
        <v>0.21</v>
      </c>
      <c r="J37" s="31"/>
      <c r="K37" s="97">
        <f>0</f>
        <v>0</v>
      </c>
      <c r="L37" s="31"/>
      <c r="M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47</v>
      </c>
      <c r="F38" s="97">
        <f>ROUND((SUM(BH117:BH136)),  2)</f>
        <v>0</v>
      </c>
      <c r="G38" s="31"/>
      <c r="H38" s="31"/>
      <c r="I38" s="100">
        <v>0.15</v>
      </c>
      <c r="J38" s="31"/>
      <c r="K38" s="97">
        <f>0</f>
        <v>0</v>
      </c>
      <c r="L38" s="31"/>
      <c r="M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48</v>
      </c>
      <c r="F39" s="97">
        <f>ROUND((SUM(BI117:BI136)),  2)</f>
        <v>0</v>
      </c>
      <c r="G39" s="31"/>
      <c r="H39" s="31"/>
      <c r="I39" s="100">
        <v>0</v>
      </c>
      <c r="J39" s="31"/>
      <c r="K39" s="97">
        <f>0</f>
        <v>0</v>
      </c>
      <c r="L39" s="31"/>
      <c r="M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1"/>
      <c r="D41" s="102" t="s">
        <v>49</v>
      </c>
      <c r="E41" s="59"/>
      <c r="F41" s="59"/>
      <c r="G41" s="103" t="s">
        <v>50</v>
      </c>
      <c r="H41" s="104" t="s">
        <v>51</v>
      </c>
      <c r="I41" s="59"/>
      <c r="J41" s="59"/>
      <c r="K41" s="105">
        <f>SUM(K32:K39)</f>
        <v>0</v>
      </c>
      <c r="L41" s="106"/>
      <c r="M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M43" s="19"/>
    </row>
    <row r="44" spans="1:31" s="1" customFormat="1" ht="14.45" customHeight="1">
      <c r="B44" s="19"/>
      <c r="M44" s="19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1"/>
      <c r="D50" s="42" t="s">
        <v>52</v>
      </c>
      <c r="E50" s="43"/>
      <c r="F50" s="43"/>
      <c r="G50" s="42" t="s">
        <v>53</v>
      </c>
      <c r="H50" s="43"/>
      <c r="I50" s="43"/>
      <c r="J50" s="43"/>
      <c r="K50" s="43"/>
      <c r="L50" s="43"/>
      <c r="M50" s="41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1"/>
      <c r="B61" s="32"/>
      <c r="C61" s="31"/>
      <c r="D61" s="44" t="s">
        <v>54</v>
      </c>
      <c r="E61" s="34"/>
      <c r="F61" s="107" t="s">
        <v>55</v>
      </c>
      <c r="G61" s="44" t="s">
        <v>54</v>
      </c>
      <c r="H61" s="34"/>
      <c r="I61" s="34"/>
      <c r="J61" s="108" t="s">
        <v>55</v>
      </c>
      <c r="K61" s="34"/>
      <c r="L61" s="34"/>
      <c r="M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1"/>
      <c r="B65" s="32"/>
      <c r="C65" s="31"/>
      <c r="D65" s="42" t="s">
        <v>56</v>
      </c>
      <c r="E65" s="45"/>
      <c r="F65" s="45"/>
      <c r="G65" s="42" t="s">
        <v>57</v>
      </c>
      <c r="H65" s="45"/>
      <c r="I65" s="45"/>
      <c r="J65" s="45"/>
      <c r="K65" s="45"/>
      <c r="L65" s="45"/>
      <c r="M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1"/>
      <c r="B76" s="32"/>
      <c r="C76" s="31"/>
      <c r="D76" s="44" t="s">
        <v>54</v>
      </c>
      <c r="E76" s="34"/>
      <c r="F76" s="107" t="s">
        <v>55</v>
      </c>
      <c r="G76" s="44" t="s">
        <v>54</v>
      </c>
      <c r="H76" s="34"/>
      <c r="I76" s="34"/>
      <c r="J76" s="108" t="s">
        <v>55</v>
      </c>
      <c r="K76" s="34"/>
      <c r="L76" s="34"/>
      <c r="M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106</v>
      </c>
      <c r="D82" s="31"/>
      <c r="E82" s="31"/>
      <c r="F82" s="31"/>
      <c r="G82" s="31"/>
      <c r="H82" s="31"/>
      <c r="I82" s="31"/>
      <c r="J82" s="31"/>
      <c r="K82" s="31"/>
      <c r="L82" s="31"/>
      <c r="M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1"/>
      <c r="E84" s="31"/>
      <c r="F84" s="31"/>
      <c r="G84" s="31"/>
      <c r="H84" s="31"/>
      <c r="I84" s="31"/>
      <c r="J84" s="31"/>
      <c r="K84" s="31"/>
      <c r="L84" s="31"/>
      <c r="M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1" t="str">
        <f>E7</f>
        <v>Oprava staničních kolejí v žst. Bohumín</v>
      </c>
      <c r="F85" s="242"/>
      <c r="G85" s="242"/>
      <c r="H85" s="242"/>
      <c r="I85" s="31"/>
      <c r="J85" s="31"/>
      <c r="K85" s="31"/>
      <c r="L85" s="31"/>
      <c r="M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102</v>
      </c>
      <c r="D86" s="31"/>
      <c r="E86" s="31"/>
      <c r="F86" s="31"/>
      <c r="G86" s="31"/>
      <c r="H86" s="31"/>
      <c r="I86" s="31"/>
      <c r="J86" s="31"/>
      <c r="K86" s="31"/>
      <c r="L86" s="31"/>
      <c r="M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2" t="str">
        <f>E9</f>
        <v>VRN - spoupis VRN</v>
      </c>
      <c r="F87" s="243"/>
      <c r="G87" s="243"/>
      <c r="H87" s="243"/>
      <c r="I87" s="31"/>
      <c r="J87" s="31"/>
      <c r="K87" s="31"/>
      <c r="L87" s="31"/>
      <c r="M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23</v>
      </c>
      <c r="D89" s="31"/>
      <c r="E89" s="31"/>
      <c r="F89" s="24" t="str">
        <f>F12</f>
        <v>ŽST Bohumín</v>
      </c>
      <c r="G89" s="31"/>
      <c r="H89" s="31"/>
      <c r="I89" s="26" t="s">
        <v>25</v>
      </c>
      <c r="J89" s="54" t="str">
        <f>IF(J12="","",J12)</f>
        <v>12. 8. 2020</v>
      </c>
      <c r="K89" s="31"/>
      <c r="L89" s="31"/>
      <c r="M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27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35</v>
      </c>
      <c r="J91" s="29" t="str">
        <f>E21</f>
        <v xml:space="preserve"> </v>
      </c>
      <c r="K91" s="31"/>
      <c r="L91" s="31"/>
      <c r="M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33</v>
      </c>
      <c r="D92" s="31"/>
      <c r="E92" s="31"/>
      <c r="F92" s="24" t="str">
        <f>IF(E18="","",E18)</f>
        <v>Vyplň údaj</v>
      </c>
      <c r="G92" s="31"/>
      <c r="H92" s="31"/>
      <c r="I92" s="26" t="s">
        <v>37</v>
      </c>
      <c r="J92" s="29" t="str">
        <f>E24</f>
        <v xml:space="preserve"> </v>
      </c>
      <c r="K92" s="31"/>
      <c r="L92" s="31"/>
      <c r="M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9" t="s">
        <v>107</v>
      </c>
      <c r="D94" s="101"/>
      <c r="E94" s="101"/>
      <c r="F94" s="101"/>
      <c r="G94" s="101"/>
      <c r="H94" s="101"/>
      <c r="I94" s="110" t="s">
        <v>108</v>
      </c>
      <c r="J94" s="110" t="s">
        <v>109</v>
      </c>
      <c r="K94" s="110" t="s">
        <v>110</v>
      </c>
      <c r="L94" s="101"/>
      <c r="M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1" t="s">
        <v>111</v>
      </c>
      <c r="D96" s="31"/>
      <c r="E96" s="31"/>
      <c r="F96" s="31"/>
      <c r="G96" s="31"/>
      <c r="H96" s="31"/>
      <c r="I96" s="70">
        <f>Q117</f>
        <v>0</v>
      </c>
      <c r="J96" s="70">
        <f>R117</f>
        <v>0</v>
      </c>
      <c r="K96" s="70">
        <f>K117</f>
        <v>0</v>
      </c>
      <c r="L96" s="31"/>
      <c r="M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112</v>
      </c>
    </row>
    <row r="97" spans="1:31" s="9" customFormat="1" ht="24.95" customHeight="1">
      <c r="B97" s="112"/>
      <c r="D97" s="113" t="s">
        <v>568</v>
      </c>
      <c r="E97" s="114"/>
      <c r="F97" s="114"/>
      <c r="G97" s="114"/>
      <c r="H97" s="114"/>
      <c r="I97" s="115">
        <f>Q118</f>
        <v>0</v>
      </c>
      <c r="J97" s="115">
        <f>R118</f>
        <v>0</v>
      </c>
      <c r="K97" s="115">
        <f>K118</f>
        <v>0</v>
      </c>
      <c r="M97" s="112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116</v>
      </c>
      <c r="D104" s="31"/>
      <c r="E104" s="31"/>
      <c r="F104" s="31"/>
      <c r="G104" s="31"/>
      <c r="H104" s="31"/>
      <c r="I104" s="31"/>
      <c r="J104" s="31"/>
      <c r="K104" s="31"/>
      <c r="L104" s="31"/>
      <c r="M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17</v>
      </c>
      <c r="D106" s="31"/>
      <c r="E106" s="31"/>
      <c r="F106" s="31"/>
      <c r="G106" s="31"/>
      <c r="H106" s="31"/>
      <c r="I106" s="31"/>
      <c r="J106" s="31"/>
      <c r="K106" s="31"/>
      <c r="L106" s="31"/>
      <c r="M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41" t="str">
        <f>E7</f>
        <v>Oprava staničních kolejí v žst. Bohumín</v>
      </c>
      <c r="F107" s="242"/>
      <c r="G107" s="242"/>
      <c r="H107" s="242"/>
      <c r="I107" s="31"/>
      <c r="J107" s="31"/>
      <c r="K107" s="31"/>
      <c r="L107" s="31"/>
      <c r="M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102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2" t="str">
        <f>E9</f>
        <v>VRN - spoupis VRN</v>
      </c>
      <c r="F109" s="243"/>
      <c r="G109" s="243"/>
      <c r="H109" s="243"/>
      <c r="I109" s="31"/>
      <c r="J109" s="31"/>
      <c r="K109" s="31"/>
      <c r="L109" s="31"/>
      <c r="M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23</v>
      </c>
      <c r="D111" s="31"/>
      <c r="E111" s="31"/>
      <c r="F111" s="24" t="str">
        <f>F12</f>
        <v>ŽST Bohumín</v>
      </c>
      <c r="G111" s="31"/>
      <c r="H111" s="31"/>
      <c r="I111" s="26" t="s">
        <v>25</v>
      </c>
      <c r="J111" s="54" t="str">
        <f>IF(J12="","",J12)</f>
        <v>12. 8. 2020</v>
      </c>
      <c r="K111" s="31"/>
      <c r="L111" s="31"/>
      <c r="M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27</v>
      </c>
      <c r="D113" s="31"/>
      <c r="E113" s="31"/>
      <c r="F113" s="24" t="str">
        <f>E15</f>
        <v>Správa železnic s.o.,OŘ Ostrava,ST Ostrava</v>
      </c>
      <c r="G113" s="31"/>
      <c r="H113" s="31"/>
      <c r="I113" s="26" t="s">
        <v>35</v>
      </c>
      <c r="J113" s="29" t="str">
        <f>E21</f>
        <v xml:space="preserve"> </v>
      </c>
      <c r="K113" s="31"/>
      <c r="L113" s="31"/>
      <c r="M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33</v>
      </c>
      <c r="D114" s="31"/>
      <c r="E114" s="31"/>
      <c r="F114" s="24" t="str">
        <f>IF(E18="","",E18)</f>
        <v>Vyplň údaj</v>
      </c>
      <c r="G114" s="31"/>
      <c r="H114" s="31"/>
      <c r="I114" s="26" t="s">
        <v>37</v>
      </c>
      <c r="J114" s="29" t="str">
        <f>E24</f>
        <v xml:space="preserve"> </v>
      </c>
      <c r="K114" s="31"/>
      <c r="L114" s="31"/>
      <c r="M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20"/>
      <c r="B116" s="121"/>
      <c r="C116" s="122" t="s">
        <v>117</v>
      </c>
      <c r="D116" s="123" t="s">
        <v>64</v>
      </c>
      <c r="E116" s="123" t="s">
        <v>60</v>
      </c>
      <c r="F116" s="123" t="s">
        <v>61</v>
      </c>
      <c r="G116" s="123" t="s">
        <v>118</v>
      </c>
      <c r="H116" s="123" t="s">
        <v>119</v>
      </c>
      <c r="I116" s="123" t="s">
        <v>120</v>
      </c>
      <c r="J116" s="123" t="s">
        <v>121</v>
      </c>
      <c r="K116" s="123" t="s">
        <v>110</v>
      </c>
      <c r="L116" s="124" t="s">
        <v>122</v>
      </c>
      <c r="M116" s="125"/>
      <c r="N116" s="61" t="s">
        <v>1</v>
      </c>
      <c r="O116" s="62" t="s">
        <v>43</v>
      </c>
      <c r="P116" s="62" t="s">
        <v>123</v>
      </c>
      <c r="Q116" s="62" t="s">
        <v>124</v>
      </c>
      <c r="R116" s="62" t="s">
        <v>125</v>
      </c>
      <c r="S116" s="62" t="s">
        <v>126</v>
      </c>
      <c r="T116" s="62" t="s">
        <v>127</v>
      </c>
      <c r="U116" s="62" t="s">
        <v>128</v>
      </c>
      <c r="V116" s="62" t="s">
        <v>129</v>
      </c>
      <c r="W116" s="62" t="s">
        <v>130</v>
      </c>
      <c r="X116" s="63" t="s">
        <v>131</v>
      </c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1"/>
      <c r="B117" s="32"/>
      <c r="C117" s="68" t="s">
        <v>132</v>
      </c>
      <c r="D117" s="31"/>
      <c r="E117" s="31"/>
      <c r="F117" s="31"/>
      <c r="G117" s="31"/>
      <c r="H117" s="31"/>
      <c r="I117" s="31"/>
      <c r="J117" s="31"/>
      <c r="K117" s="126">
        <f>BK117</f>
        <v>0</v>
      </c>
      <c r="L117" s="31"/>
      <c r="M117" s="32"/>
      <c r="N117" s="64"/>
      <c r="O117" s="55"/>
      <c r="P117" s="65"/>
      <c r="Q117" s="127">
        <f>Q118</f>
        <v>0</v>
      </c>
      <c r="R117" s="127">
        <f>R118</f>
        <v>0</v>
      </c>
      <c r="S117" s="65"/>
      <c r="T117" s="128">
        <f>T118</f>
        <v>0</v>
      </c>
      <c r="U117" s="65"/>
      <c r="V117" s="128">
        <f>V118</f>
        <v>0</v>
      </c>
      <c r="W117" s="65"/>
      <c r="X117" s="129">
        <f>X118</f>
        <v>0</v>
      </c>
      <c r="Y117" s="31"/>
      <c r="Z117" s="31"/>
      <c r="AA117" s="31"/>
      <c r="AB117" s="31"/>
      <c r="AC117" s="31"/>
      <c r="AD117" s="31"/>
      <c r="AE117" s="31"/>
      <c r="AT117" s="16" t="s">
        <v>80</v>
      </c>
      <c r="AU117" s="16" t="s">
        <v>112</v>
      </c>
      <c r="BK117" s="130">
        <f>BK118</f>
        <v>0</v>
      </c>
    </row>
    <row r="118" spans="1:65" s="12" customFormat="1" ht="25.9" customHeight="1">
      <c r="B118" s="131"/>
      <c r="D118" s="132" t="s">
        <v>80</v>
      </c>
      <c r="E118" s="133" t="s">
        <v>98</v>
      </c>
      <c r="F118" s="133" t="s">
        <v>569</v>
      </c>
      <c r="I118" s="134"/>
      <c r="J118" s="134"/>
      <c r="K118" s="135">
        <f>BK118</f>
        <v>0</v>
      </c>
      <c r="M118" s="131"/>
      <c r="N118" s="136"/>
      <c r="O118" s="137"/>
      <c r="P118" s="137"/>
      <c r="Q118" s="138">
        <f>SUM(Q119:Q136)</f>
        <v>0</v>
      </c>
      <c r="R118" s="138">
        <f>SUM(R119:R136)</f>
        <v>0</v>
      </c>
      <c r="S118" s="137"/>
      <c r="T118" s="139">
        <f>SUM(T119:T136)</f>
        <v>0</v>
      </c>
      <c r="U118" s="137"/>
      <c r="V118" s="139">
        <f>SUM(V119:V136)</f>
        <v>0</v>
      </c>
      <c r="W118" s="137"/>
      <c r="X118" s="140">
        <f>SUM(X119:X136)</f>
        <v>0</v>
      </c>
      <c r="AR118" s="132" t="s">
        <v>136</v>
      </c>
      <c r="AT118" s="141" t="s">
        <v>80</v>
      </c>
      <c r="AU118" s="141" t="s">
        <v>81</v>
      </c>
      <c r="AY118" s="132" t="s">
        <v>135</v>
      </c>
      <c r="BK118" s="142">
        <f>SUM(BK119:BK136)</f>
        <v>0</v>
      </c>
    </row>
    <row r="119" spans="1:65" s="2" customFormat="1" ht="24.2" customHeight="1">
      <c r="A119" s="31"/>
      <c r="B119" s="145"/>
      <c r="C119" s="146" t="s">
        <v>89</v>
      </c>
      <c r="D119" s="146" t="s">
        <v>138</v>
      </c>
      <c r="E119" s="147" t="s">
        <v>570</v>
      </c>
      <c r="F119" s="148" t="s">
        <v>571</v>
      </c>
      <c r="G119" s="149" t="s">
        <v>572</v>
      </c>
      <c r="H119" s="200"/>
      <c r="I119" s="151"/>
      <c r="J119" s="151"/>
      <c r="K119" s="152">
        <f>ROUND(P119*H119,2)</f>
        <v>0</v>
      </c>
      <c r="L119" s="148" t="s">
        <v>142</v>
      </c>
      <c r="M119" s="32"/>
      <c r="N119" s="153" t="s">
        <v>1</v>
      </c>
      <c r="O119" s="154" t="s">
        <v>44</v>
      </c>
      <c r="P119" s="155">
        <f>I119+J119</f>
        <v>0</v>
      </c>
      <c r="Q119" s="155">
        <f>ROUND(I119*H119,2)</f>
        <v>0</v>
      </c>
      <c r="R119" s="155">
        <f>ROUND(J119*H119,2)</f>
        <v>0</v>
      </c>
      <c r="S119" s="57"/>
      <c r="T119" s="156">
        <f>S119*H119</f>
        <v>0</v>
      </c>
      <c r="U119" s="156">
        <v>0</v>
      </c>
      <c r="V119" s="156">
        <f>U119*H119</f>
        <v>0</v>
      </c>
      <c r="W119" s="156">
        <v>0</v>
      </c>
      <c r="X119" s="157">
        <f>W119*H119</f>
        <v>0</v>
      </c>
      <c r="Y119" s="31"/>
      <c r="Z119" s="31"/>
      <c r="AA119" s="31"/>
      <c r="AB119" s="31"/>
      <c r="AC119" s="31"/>
      <c r="AD119" s="31"/>
      <c r="AE119" s="31"/>
      <c r="AR119" s="158" t="s">
        <v>143</v>
      </c>
      <c r="AT119" s="158" t="s">
        <v>138</v>
      </c>
      <c r="AU119" s="158" t="s">
        <v>89</v>
      </c>
      <c r="AY119" s="16" t="s">
        <v>135</v>
      </c>
      <c r="BE119" s="159">
        <f>IF(O119="základní",K119,0)</f>
        <v>0</v>
      </c>
      <c r="BF119" s="159">
        <f>IF(O119="snížená",K119,0)</f>
        <v>0</v>
      </c>
      <c r="BG119" s="159">
        <f>IF(O119="zákl. přenesená",K119,0)</f>
        <v>0</v>
      </c>
      <c r="BH119" s="159">
        <f>IF(O119="sníž. přenesená",K119,0)</f>
        <v>0</v>
      </c>
      <c r="BI119" s="159">
        <f>IF(O119="nulová",K119,0)</f>
        <v>0</v>
      </c>
      <c r="BJ119" s="16" t="s">
        <v>89</v>
      </c>
      <c r="BK119" s="159">
        <f>ROUND(P119*H119,2)</f>
        <v>0</v>
      </c>
      <c r="BL119" s="16" t="s">
        <v>143</v>
      </c>
      <c r="BM119" s="158" t="s">
        <v>573</v>
      </c>
    </row>
    <row r="120" spans="1:65" s="2" customFormat="1" ht="24.2" customHeight="1">
      <c r="A120" s="31"/>
      <c r="B120" s="145"/>
      <c r="C120" s="146" t="s">
        <v>91</v>
      </c>
      <c r="D120" s="146" t="s">
        <v>138</v>
      </c>
      <c r="E120" s="147" t="s">
        <v>574</v>
      </c>
      <c r="F120" s="148" t="s">
        <v>575</v>
      </c>
      <c r="G120" s="149" t="s">
        <v>572</v>
      </c>
      <c r="H120" s="200"/>
      <c r="I120" s="151"/>
      <c r="J120" s="151"/>
      <c r="K120" s="152">
        <f>ROUND(P120*H120,2)</f>
        <v>0</v>
      </c>
      <c r="L120" s="148" t="s">
        <v>142</v>
      </c>
      <c r="M120" s="32"/>
      <c r="N120" s="153" t="s">
        <v>1</v>
      </c>
      <c r="O120" s="154" t="s">
        <v>44</v>
      </c>
      <c r="P120" s="155">
        <f>I120+J120</f>
        <v>0</v>
      </c>
      <c r="Q120" s="155">
        <f>ROUND(I120*H120,2)</f>
        <v>0</v>
      </c>
      <c r="R120" s="155">
        <f>ROUND(J120*H120,2)</f>
        <v>0</v>
      </c>
      <c r="S120" s="57"/>
      <c r="T120" s="156">
        <f>S120*H120</f>
        <v>0</v>
      </c>
      <c r="U120" s="156">
        <v>0</v>
      </c>
      <c r="V120" s="156">
        <f>U120*H120</f>
        <v>0</v>
      </c>
      <c r="W120" s="156">
        <v>0</v>
      </c>
      <c r="X120" s="157">
        <f>W120*H120</f>
        <v>0</v>
      </c>
      <c r="Y120" s="31"/>
      <c r="Z120" s="31"/>
      <c r="AA120" s="31"/>
      <c r="AB120" s="31"/>
      <c r="AC120" s="31"/>
      <c r="AD120" s="31"/>
      <c r="AE120" s="31"/>
      <c r="AR120" s="158" t="s">
        <v>143</v>
      </c>
      <c r="AT120" s="158" t="s">
        <v>138</v>
      </c>
      <c r="AU120" s="158" t="s">
        <v>89</v>
      </c>
      <c r="AY120" s="16" t="s">
        <v>135</v>
      </c>
      <c r="BE120" s="159">
        <f>IF(O120="základní",K120,0)</f>
        <v>0</v>
      </c>
      <c r="BF120" s="159">
        <f>IF(O120="snížená",K120,0)</f>
        <v>0</v>
      </c>
      <c r="BG120" s="159">
        <f>IF(O120="zákl. přenesená",K120,0)</f>
        <v>0</v>
      </c>
      <c r="BH120" s="159">
        <f>IF(O120="sníž. přenesená",K120,0)</f>
        <v>0</v>
      </c>
      <c r="BI120" s="159">
        <f>IF(O120="nulová",K120,0)</f>
        <v>0</v>
      </c>
      <c r="BJ120" s="16" t="s">
        <v>89</v>
      </c>
      <c r="BK120" s="159">
        <f>ROUND(P120*H120,2)</f>
        <v>0</v>
      </c>
      <c r="BL120" s="16" t="s">
        <v>143</v>
      </c>
      <c r="BM120" s="158" t="s">
        <v>576</v>
      </c>
    </row>
    <row r="121" spans="1:65" s="2" customFormat="1" ht="24.2" customHeight="1">
      <c r="A121" s="31"/>
      <c r="B121" s="145"/>
      <c r="C121" s="146" t="s">
        <v>150</v>
      </c>
      <c r="D121" s="146" t="s">
        <v>138</v>
      </c>
      <c r="E121" s="147" t="s">
        <v>577</v>
      </c>
      <c r="F121" s="148" t="s">
        <v>578</v>
      </c>
      <c r="G121" s="149" t="s">
        <v>572</v>
      </c>
      <c r="H121" s="200"/>
      <c r="I121" s="151"/>
      <c r="J121" s="151"/>
      <c r="K121" s="152">
        <f>ROUND(P121*H121,2)</f>
        <v>0</v>
      </c>
      <c r="L121" s="148" t="s">
        <v>142</v>
      </c>
      <c r="M121" s="32"/>
      <c r="N121" s="153" t="s">
        <v>1</v>
      </c>
      <c r="O121" s="154" t="s">
        <v>44</v>
      </c>
      <c r="P121" s="155">
        <f>I121+J121</f>
        <v>0</v>
      </c>
      <c r="Q121" s="155">
        <f>ROUND(I121*H121,2)</f>
        <v>0</v>
      </c>
      <c r="R121" s="155">
        <f>ROUND(J121*H121,2)</f>
        <v>0</v>
      </c>
      <c r="S121" s="57"/>
      <c r="T121" s="156">
        <f>S121*H121</f>
        <v>0</v>
      </c>
      <c r="U121" s="156">
        <v>0</v>
      </c>
      <c r="V121" s="156">
        <f>U121*H121</f>
        <v>0</v>
      </c>
      <c r="W121" s="156">
        <v>0</v>
      </c>
      <c r="X121" s="157">
        <f>W121*H121</f>
        <v>0</v>
      </c>
      <c r="Y121" s="31"/>
      <c r="Z121" s="31"/>
      <c r="AA121" s="31"/>
      <c r="AB121" s="31"/>
      <c r="AC121" s="31"/>
      <c r="AD121" s="31"/>
      <c r="AE121" s="31"/>
      <c r="AR121" s="158" t="s">
        <v>143</v>
      </c>
      <c r="AT121" s="158" t="s">
        <v>138</v>
      </c>
      <c r="AU121" s="158" t="s">
        <v>89</v>
      </c>
      <c r="AY121" s="16" t="s">
        <v>135</v>
      </c>
      <c r="BE121" s="159">
        <f>IF(O121="základní",K121,0)</f>
        <v>0</v>
      </c>
      <c r="BF121" s="159">
        <f>IF(O121="snížená",K121,0)</f>
        <v>0</v>
      </c>
      <c r="BG121" s="159">
        <f>IF(O121="zákl. přenesená",K121,0)</f>
        <v>0</v>
      </c>
      <c r="BH121" s="159">
        <f>IF(O121="sníž. přenesená",K121,0)</f>
        <v>0</v>
      </c>
      <c r="BI121" s="159">
        <f>IF(O121="nulová",K121,0)</f>
        <v>0</v>
      </c>
      <c r="BJ121" s="16" t="s">
        <v>89</v>
      </c>
      <c r="BK121" s="159">
        <f>ROUND(P121*H121,2)</f>
        <v>0</v>
      </c>
      <c r="BL121" s="16" t="s">
        <v>143</v>
      </c>
      <c r="BM121" s="158" t="s">
        <v>579</v>
      </c>
    </row>
    <row r="122" spans="1:65" s="2" customFormat="1" ht="24.2" customHeight="1">
      <c r="A122" s="31"/>
      <c r="B122" s="145"/>
      <c r="C122" s="146" t="s">
        <v>143</v>
      </c>
      <c r="D122" s="146" t="s">
        <v>138</v>
      </c>
      <c r="E122" s="147" t="s">
        <v>580</v>
      </c>
      <c r="F122" s="148" t="s">
        <v>581</v>
      </c>
      <c r="G122" s="149" t="s">
        <v>572</v>
      </c>
      <c r="H122" s="200"/>
      <c r="I122" s="151"/>
      <c r="J122" s="151"/>
      <c r="K122" s="152">
        <f>ROUND(P122*H122,2)</f>
        <v>0</v>
      </c>
      <c r="L122" s="148" t="s">
        <v>142</v>
      </c>
      <c r="M122" s="32"/>
      <c r="N122" s="153" t="s">
        <v>1</v>
      </c>
      <c r="O122" s="154" t="s">
        <v>44</v>
      </c>
      <c r="P122" s="155">
        <f>I122+J122</f>
        <v>0</v>
      </c>
      <c r="Q122" s="155">
        <f>ROUND(I122*H122,2)</f>
        <v>0</v>
      </c>
      <c r="R122" s="155">
        <f>ROUND(J122*H122,2)</f>
        <v>0</v>
      </c>
      <c r="S122" s="57"/>
      <c r="T122" s="156">
        <f>S122*H122</f>
        <v>0</v>
      </c>
      <c r="U122" s="156">
        <v>0</v>
      </c>
      <c r="V122" s="156">
        <f>U122*H122</f>
        <v>0</v>
      </c>
      <c r="W122" s="156">
        <v>0</v>
      </c>
      <c r="X122" s="157">
        <f>W122*H122</f>
        <v>0</v>
      </c>
      <c r="Y122" s="31"/>
      <c r="Z122" s="31"/>
      <c r="AA122" s="31"/>
      <c r="AB122" s="31"/>
      <c r="AC122" s="31"/>
      <c r="AD122" s="31"/>
      <c r="AE122" s="31"/>
      <c r="AR122" s="158" t="s">
        <v>143</v>
      </c>
      <c r="AT122" s="158" t="s">
        <v>138</v>
      </c>
      <c r="AU122" s="158" t="s">
        <v>89</v>
      </c>
      <c r="AY122" s="16" t="s">
        <v>135</v>
      </c>
      <c r="BE122" s="159">
        <f>IF(O122="základní",K122,0)</f>
        <v>0</v>
      </c>
      <c r="BF122" s="159">
        <f>IF(O122="snížená",K122,0)</f>
        <v>0</v>
      </c>
      <c r="BG122" s="159">
        <f>IF(O122="zákl. přenesená",K122,0)</f>
        <v>0</v>
      </c>
      <c r="BH122" s="159">
        <f>IF(O122="sníž. přenesená",K122,0)</f>
        <v>0</v>
      </c>
      <c r="BI122" s="159">
        <f>IF(O122="nulová",K122,0)</f>
        <v>0</v>
      </c>
      <c r="BJ122" s="16" t="s">
        <v>89</v>
      </c>
      <c r="BK122" s="159">
        <f>ROUND(P122*H122,2)</f>
        <v>0</v>
      </c>
      <c r="BL122" s="16" t="s">
        <v>143</v>
      </c>
      <c r="BM122" s="158" t="s">
        <v>582</v>
      </c>
    </row>
    <row r="123" spans="1:65" s="2" customFormat="1" ht="19.5">
      <c r="A123" s="31"/>
      <c r="B123" s="32"/>
      <c r="C123" s="31"/>
      <c r="D123" s="161" t="s">
        <v>169</v>
      </c>
      <c r="E123" s="31"/>
      <c r="F123" s="177" t="s">
        <v>583</v>
      </c>
      <c r="G123" s="31"/>
      <c r="H123" s="31"/>
      <c r="I123" s="178"/>
      <c r="J123" s="178"/>
      <c r="K123" s="31"/>
      <c r="L123" s="31"/>
      <c r="M123" s="32"/>
      <c r="N123" s="179"/>
      <c r="O123" s="180"/>
      <c r="P123" s="57"/>
      <c r="Q123" s="57"/>
      <c r="R123" s="57"/>
      <c r="S123" s="57"/>
      <c r="T123" s="57"/>
      <c r="U123" s="57"/>
      <c r="V123" s="57"/>
      <c r="W123" s="57"/>
      <c r="X123" s="58"/>
      <c r="Y123" s="31"/>
      <c r="Z123" s="31"/>
      <c r="AA123" s="31"/>
      <c r="AB123" s="31"/>
      <c r="AC123" s="31"/>
      <c r="AD123" s="31"/>
      <c r="AE123" s="31"/>
      <c r="AT123" s="16" t="s">
        <v>169</v>
      </c>
      <c r="AU123" s="16" t="s">
        <v>89</v>
      </c>
    </row>
    <row r="124" spans="1:65" s="2" customFormat="1" ht="37.9" customHeight="1">
      <c r="A124" s="31"/>
      <c r="B124" s="145"/>
      <c r="C124" s="146" t="s">
        <v>136</v>
      </c>
      <c r="D124" s="146" t="s">
        <v>138</v>
      </c>
      <c r="E124" s="147" t="s">
        <v>584</v>
      </c>
      <c r="F124" s="148" t="s">
        <v>585</v>
      </c>
      <c r="G124" s="149" t="s">
        <v>572</v>
      </c>
      <c r="H124" s="200"/>
      <c r="I124" s="151"/>
      <c r="J124" s="151"/>
      <c r="K124" s="152">
        <f>ROUND(P124*H124,2)</f>
        <v>0</v>
      </c>
      <c r="L124" s="148" t="s">
        <v>142</v>
      </c>
      <c r="M124" s="32"/>
      <c r="N124" s="153" t="s">
        <v>1</v>
      </c>
      <c r="O124" s="154" t="s">
        <v>44</v>
      </c>
      <c r="P124" s="155">
        <f>I124+J124</f>
        <v>0</v>
      </c>
      <c r="Q124" s="155">
        <f>ROUND(I124*H124,2)</f>
        <v>0</v>
      </c>
      <c r="R124" s="155">
        <f>ROUND(J124*H124,2)</f>
        <v>0</v>
      </c>
      <c r="S124" s="57"/>
      <c r="T124" s="156">
        <f>S124*H124</f>
        <v>0</v>
      </c>
      <c r="U124" s="156">
        <v>0</v>
      </c>
      <c r="V124" s="156">
        <f>U124*H124</f>
        <v>0</v>
      </c>
      <c r="W124" s="156">
        <v>0</v>
      </c>
      <c r="X124" s="157">
        <f>W124*H124</f>
        <v>0</v>
      </c>
      <c r="Y124" s="31"/>
      <c r="Z124" s="31"/>
      <c r="AA124" s="31"/>
      <c r="AB124" s="31"/>
      <c r="AC124" s="31"/>
      <c r="AD124" s="31"/>
      <c r="AE124" s="31"/>
      <c r="AR124" s="158" t="s">
        <v>143</v>
      </c>
      <c r="AT124" s="158" t="s">
        <v>138</v>
      </c>
      <c r="AU124" s="158" t="s">
        <v>89</v>
      </c>
      <c r="AY124" s="16" t="s">
        <v>135</v>
      </c>
      <c r="BE124" s="159">
        <f>IF(O124="základní",K124,0)</f>
        <v>0</v>
      </c>
      <c r="BF124" s="159">
        <f>IF(O124="snížená",K124,0)</f>
        <v>0</v>
      </c>
      <c r="BG124" s="159">
        <f>IF(O124="zákl. přenesená",K124,0)</f>
        <v>0</v>
      </c>
      <c r="BH124" s="159">
        <f>IF(O124="sníž. přenesená",K124,0)</f>
        <v>0</v>
      </c>
      <c r="BI124" s="159">
        <f>IF(O124="nulová",K124,0)</f>
        <v>0</v>
      </c>
      <c r="BJ124" s="16" t="s">
        <v>89</v>
      </c>
      <c r="BK124" s="159">
        <f>ROUND(P124*H124,2)</f>
        <v>0</v>
      </c>
      <c r="BL124" s="16" t="s">
        <v>143</v>
      </c>
      <c r="BM124" s="158" t="s">
        <v>586</v>
      </c>
    </row>
    <row r="125" spans="1:65" s="2" customFormat="1" ht="19.5">
      <c r="A125" s="31"/>
      <c r="B125" s="32"/>
      <c r="C125" s="31"/>
      <c r="D125" s="161" t="s">
        <v>169</v>
      </c>
      <c r="E125" s="31"/>
      <c r="F125" s="177" t="s">
        <v>587</v>
      </c>
      <c r="G125" s="31"/>
      <c r="H125" s="31"/>
      <c r="I125" s="178"/>
      <c r="J125" s="178"/>
      <c r="K125" s="31"/>
      <c r="L125" s="31"/>
      <c r="M125" s="32"/>
      <c r="N125" s="179"/>
      <c r="O125" s="180"/>
      <c r="P125" s="57"/>
      <c r="Q125" s="57"/>
      <c r="R125" s="57"/>
      <c r="S125" s="57"/>
      <c r="T125" s="57"/>
      <c r="U125" s="57"/>
      <c r="V125" s="57"/>
      <c r="W125" s="57"/>
      <c r="X125" s="58"/>
      <c r="Y125" s="31"/>
      <c r="Z125" s="31"/>
      <c r="AA125" s="31"/>
      <c r="AB125" s="31"/>
      <c r="AC125" s="31"/>
      <c r="AD125" s="31"/>
      <c r="AE125" s="31"/>
      <c r="AT125" s="16" t="s">
        <v>169</v>
      </c>
      <c r="AU125" s="16" t="s">
        <v>89</v>
      </c>
    </row>
    <row r="126" spans="1:65" s="2" customFormat="1" ht="24.2" customHeight="1">
      <c r="A126" s="31"/>
      <c r="B126" s="145"/>
      <c r="C126" s="146" t="s">
        <v>165</v>
      </c>
      <c r="D126" s="146" t="s">
        <v>138</v>
      </c>
      <c r="E126" s="147" t="s">
        <v>588</v>
      </c>
      <c r="F126" s="148" t="s">
        <v>589</v>
      </c>
      <c r="G126" s="149" t="s">
        <v>572</v>
      </c>
      <c r="H126" s="200"/>
      <c r="I126" s="151"/>
      <c r="J126" s="151"/>
      <c r="K126" s="152">
        <f>ROUND(P126*H126,2)</f>
        <v>0</v>
      </c>
      <c r="L126" s="148" t="s">
        <v>142</v>
      </c>
      <c r="M126" s="32"/>
      <c r="N126" s="153" t="s">
        <v>1</v>
      </c>
      <c r="O126" s="154" t="s">
        <v>44</v>
      </c>
      <c r="P126" s="155">
        <f>I126+J126</f>
        <v>0</v>
      </c>
      <c r="Q126" s="155">
        <f>ROUND(I126*H126,2)</f>
        <v>0</v>
      </c>
      <c r="R126" s="155">
        <f>ROUND(J126*H126,2)</f>
        <v>0</v>
      </c>
      <c r="S126" s="57"/>
      <c r="T126" s="156">
        <f>S126*H126</f>
        <v>0</v>
      </c>
      <c r="U126" s="156">
        <v>0</v>
      </c>
      <c r="V126" s="156">
        <f>U126*H126</f>
        <v>0</v>
      </c>
      <c r="W126" s="156">
        <v>0</v>
      </c>
      <c r="X126" s="157">
        <f>W126*H126</f>
        <v>0</v>
      </c>
      <c r="Y126" s="31"/>
      <c r="Z126" s="31"/>
      <c r="AA126" s="31"/>
      <c r="AB126" s="31"/>
      <c r="AC126" s="31"/>
      <c r="AD126" s="31"/>
      <c r="AE126" s="31"/>
      <c r="AR126" s="158" t="s">
        <v>143</v>
      </c>
      <c r="AT126" s="158" t="s">
        <v>138</v>
      </c>
      <c r="AU126" s="158" t="s">
        <v>89</v>
      </c>
      <c r="AY126" s="16" t="s">
        <v>135</v>
      </c>
      <c r="BE126" s="159">
        <f>IF(O126="základní",K126,0)</f>
        <v>0</v>
      </c>
      <c r="BF126" s="159">
        <f>IF(O126="snížená",K126,0)</f>
        <v>0</v>
      </c>
      <c r="BG126" s="159">
        <f>IF(O126="zákl. přenesená",K126,0)</f>
        <v>0</v>
      </c>
      <c r="BH126" s="159">
        <f>IF(O126="sníž. přenesená",K126,0)</f>
        <v>0</v>
      </c>
      <c r="BI126" s="159">
        <f>IF(O126="nulová",K126,0)</f>
        <v>0</v>
      </c>
      <c r="BJ126" s="16" t="s">
        <v>89</v>
      </c>
      <c r="BK126" s="159">
        <f>ROUND(P126*H126,2)</f>
        <v>0</v>
      </c>
      <c r="BL126" s="16" t="s">
        <v>143</v>
      </c>
      <c r="BM126" s="158" t="s">
        <v>590</v>
      </c>
    </row>
    <row r="127" spans="1:65" s="2" customFormat="1" ht="19.5">
      <c r="A127" s="31"/>
      <c r="B127" s="32"/>
      <c r="C127" s="31"/>
      <c r="D127" s="161" t="s">
        <v>169</v>
      </c>
      <c r="E127" s="31"/>
      <c r="F127" s="177" t="s">
        <v>583</v>
      </c>
      <c r="G127" s="31"/>
      <c r="H127" s="31"/>
      <c r="I127" s="178"/>
      <c r="J127" s="178"/>
      <c r="K127" s="31"/>
      <c r="L127" s="31"/>
      <c r="M127" s="32"/>
      <c r="N127" s="179"/>
      <c r="O127" s="180"/>
      <c r="P127" s="57"/>
      <c r="Q127" s="57"/>
      <c r="R127" s="57"/>
      <c r="S127" s="57"/>
      <c r="T127" s="57"/>
      <c r="U127" s="57"/>
      <c r="V127" s="57"/>
      <c r="W127" s="57"/>
      <c r="X127" s="58"/>
      <c r="Y127" s="31"/>
      <c r="Z127" s="31"/>
      <c r="AA127" s="31"/>
      <c r="AB127" s="31"/>
      <c r="AC127" s="31"/>
      <c r="AD127" s="31"/>
      <c r="AE127" s="31"/>
      <c r="AT127" s="16" t="s">
        <v>169</v>
      </c>
      <c r="AU127" s="16" t="s">
        <v>89</v>
      </c>
    </row>
    <row r="128" spans="1:65" s="2" customFormat="1" ht="24.2" customHeight="1">
      <c r="A128" s="31"/>
      <c r="B128" s="145"/>
      <c r="C128" s="146" t="s">
        <v>171</v>
      </c>
      <c r="D128" s="146" t="s">
        <v>138</v>
      </c>
      <c r="E128" s="147" t="s">
        <v>591</v>
      </c>
      <c r="F128" s="148" t="s">
        <v>592</v>
      </c>
      <c r="G128" s="149" t="s">
        <v>572</v>
      </c>
      <c r="H128" s="200"/>
      <c r="I128" s="151"/>
      <c r="J128" s="151"/>
      <c r="K128" s="152">
        <f>ROUND(P128*H128,2)</f>
        <v>0</v>
      </c>
      <c r="L128" s="148" t="s">
        <v>142</v>
      </c>
      <c r="M128" s="32"/>
      <c r="N128" s="153" t="s">
        <v>1</v>
      </c>
      <c r="O128" s="154" t="s">
        <v>44</v>
      </c>
      <c r="P128" s="155">
        <f>I128+J128</f>
        <v>0</v>
      </c>
      <c r="Q128" s="155">
        <f>ROUND(I128*H128,2)</f>
        <v>0</v>
      </c>
      <c r="R128" s="155">
        <f>ROUND(J128*H128,2)</f>
        <v>0</v>
      </c>
      <c r="S128" s="57"/>
      <c r="T128" s="156">
        <f>S128*H128</f>
        <v>0</v>
      </c>
      <c r="U128" s="156">
        <v>0</v>
      </c>
      <c r="V128" s="156">
        <f>U128*H128</f>
        <v>0</v>
      </c>
      <c r="W128" s="156">
        <v>0</v>
      </c>
      <c r="X128" s="157">
        <f>W128*H128</f>
        <v>0</v>
      </c>
      <c r="Y128" s="31"/>
      <c r="Z128" s="31"/>
      <c r="AA128" s="31"/>
      <c r="AB128" s="31"/>
      <c r="AC128" s="31"/>
      <c r="AD128" s="31"/>
      <c r="AE128" s="31"/>
      <c r="AR128" s="158" t="s">
        <v>143</v>
      </c>
      <c r="AT128" s="158" t="s">
        <v>138</v>
      </c>
      <c r="AU128" s="158" t="s">
        <v>89</v>
      </c>
      <c r="AY128" s="16" t="s">
        <v>135</v>
      </c>
      <c r="BE128" s="159">
        <f>IF(O128="základní",K128,0)</f>
        <v>0</v>
      </c>
      <c r="BF128" s="159">
        <f>IF(O128="snížená",K128,0)</f>
        <v>0</v>
      </c>
      <c r="BG128" s="159">
        <f>IF(O128="zákl. přenesená",K128,0)</f>
        <v>0</v>
      </c>
      <c r="BH128" s="159">
        <f>IF(O128="sníž. přenesená",K128,0)</f>
        <v>0</v>
      </c>
      <c r="BI128" s="159">
        <f>IF(O128="nulová",K128,0)</f>
        <v>0</v>
      </c>
      <c r="BJ128" s="16" t="s">
        <v>89</v>
      </c>
      <c r="BK128" s="159">
        <f>ROUND(P128*H128,2)</f>
        <v>0</v>
      </c>
      <c r="BL128" s="16" t="s">
        <v>143</v>
      </c>
      <c r="BM128" s="158" t="s">
        <v>593</v>
      </c>
    </row>
    <row r="129" spans="1:65" s="2" customFormat="1" ht="19.5">
      <c r="A129" s="31"/>
      <c r="B129" s="32"/>
      <c r="C129" s="31"/>
      <c r="D129" s="161" t="s">
        <v>169</v>
      </c>
      <c r="E129" s="31"/>
      <c r="F129" s="177" t="s">
        <v>583</v>
      </c>
      <c r="G129" s="31"/>
      <c r="H129" s="31"/>
      <c r="I129" s="178"/>
      <c r="J129" s="178"/>
      <c r="K129" s="31"/>
      <c r="L129" s="31"/>
      <c r="M129" s="32"/>
      <c r="N129" s="179"/>
      <c r="O129" s="180"/>
      <c r="P129" s="57"/>
      <c r="Q129" s="57"/>
      <c r="R129" s="57"/>
      <c r="S129" s="57"/>
      <c r="T129" s="57"/>
      <c r="U129" s="57"/>
      <c r="V129" s="57"/>
      <c r="W129" s="57"/>
      <c r="X129" s="58"/>
      <c r="Y129" s="31"/>
      <c r="Z129" s="31"/>
      <c r="AA129" s="31"/>
      <c r="AB129" s="31"/>
      <c r="AC129" s="31"/>
      <c r="AD129" s="31"/>
      <c r="AE129" s="31"/>
      <c r="AT129" s="16" t="s">
        <v>169</v>
      </c>
      <c r="AU129" s="16" t="s">
        <v>89</v>
      </c>
    </row>
    <row r="130" spans="1:65" s="2" customFormat="1" ht="24.2" customHeight="1">
      <c r="A130" s="31"/>
      <c r="B130" s="145"/>
      <c r="C130" s="146" t="s">
        <v>177</v>
      </c>
      <c r="D130" s="146" t="s">
        <v>138</v>
      </c>
      <c r="E130" s="147" t="s">
        <v>594</v>
      </c>
      <c r="F130" s="148" t="s">
        <v>595</v>
      </c>
      <c r="G130" s="149" t="s">
        <v>192</v>
      </c>
      <c r="H130" s="150">
        <v>1745</v>
      </c>
      <c r="I130" s="151"/>
      <c r="J130" s="151"/>
      <c r="K130" s="152">
        <f>ROUND(P130*H130,2)</f>
        <v>0</v>
      </c>
      <c r="L130" s="148" t="s">
        <v>142</v>
      </c>
      <c r="M130" s="32"/>
      <c r="N130" s="153" t="s">
        <v>1</v>
      </c>
      <c r="O130" s="154" t="s">
        <v>44</v>
      </c>
      <c r="P130" s="155">
        <f>I130+J130</f>
        <v>0</v>
      </c>
      <c r="Q130" s="155">
        <f>ROUND(I130*H130,2)</f>
        <v>0</v>
      </c>
      <c r="R130" s="155">
        <f>ROUND(J130*H130,2)</f>
        <v>0</v>
      </c>
      <c r="S130" s="57"/>
      <c r="T130" s="156">
        <f>S130*H130</f>
        <v>0</v>
      </c>
      <c r="U130" s="156">
        <v>0</v>
      </c>
      <c r="V130" s="156">
        <f>U130*H130</f>
        <v>0</v>
      </c>
      <c r="W130" s="156">
        <v>0</v>
      </c>
      <c r="X130" s="157">
        <f>W130*H130</f>
        <v>0</v>
      </c>
      <c r="Y130" s="31"/>
      <c r="Z130" s="31"/>
      <c r="AA130" s="31"/>
      <c r="AB130" s="31"/>
      <c r="AC130" s="31"/>
      <c r="AD130" s="31"/>
      <c r="AE130" s="31"/>
      <c r="AR130" s="158" t="s">
        <v>143</v>
      </c>
      <c r="AT130" s="158" t="s">
        <v>138</v>
      </c>
      <c r="AU130" s="158" t="s">
        <v>89</v>
      </c>
      <c r="AY130" s="16" t="s">
        <v>135</v>
      </c>
      <c r="BE130" s="159">
        <f>IF(O130="základní",K130,0)</f>
        <v>0</v>
      </c>
      <c r="BF130" s="159">
        <f>IF(O130="snížená",K130,0)</f>
        <v>0</v>
      </c>
      <c r="BG130" s="159">
        <f>IF(O130="zákl. přenesená",K130,0)</f>
        <v>0</v>
      </c>
      <c r="BH130" s="159">
        <f>IF(O130="sníž. přenesená",K130,0)</f>
        <v>0</v>
      </c>
      <c r="BI130" s="159">
        <f>IF(O130="nulová",K130,0)</f>
        <v>0</v>
      </c>
      <c r="BJ130" s="16" t="s">
        <v>89</v>
      </c>
      <c r="BK130" s="159">
        <f>ROUND(P130*H130,2)</f>
        <v>0</v>
      </c>
      <c r="BL130" s="16" t="s">
        <v>143</v>
      </c>
      <c r="BM130" s="158" t="s">
        <v>596</v>
      </c>
    </row>
    <row r="131" spans="1:65" s="13" customFormat="1" ht="11.25">
      <c r="B131" s="160"/>
      <c r="D131" s="161" t="s">
        <v>148</v>
      </c>
      <c r="E131" s="162" t="s">
        <v>1</v>
      </c>
      <c r="F131" s="163" t="s">
        <v>597</v>
      </c>
      <c r="H131" s="164">
        <v>840</v>
      </c>
      <c r="I131" s="165"/>
      <c r="J131" s="165"/>
      <c r="M131" s="160"/>
      <c r="N131" s="166"/>
      <c r="O131" s="167"/>
      <c r="P131" s="167"/>
      <c r="Q131" s="167"/>
      <c r="R131" s="167"/>
      <c r="S131" s="167"/>
      <c r="T131" s="167"/>
      <c r="U131" s="167"/>
      <c r="V131" s="167"/>
      <c r="W131" s="167"/>
      <c r="X131" s="168"/>
      <c r="AT131" s="162" t="s">
        <v>148</v>
      </c>
      <c r="AU131" s="162" t="s">
        <v>89</v>
      </c>
      <c r="AV131" s="13" t="s">
        <v>91</v>
      </c>
      <c r="AW131" s="13" t="s">
        <v>4</v>
      </c>
      <c r="AX131" s="13" t="s">
        <v>81</v>
      </c>
      <c r="AY131" s="162" t="s">
        <v>135</v>
      </c>
    </row>
    <row r="132" spans="1:65" s="13" customFormat="1" ht="11.25">
      <c r="B132" s="160"/>
      <c r="D132" s="161" t="s">
        <v>148</v>
      </c>
      <c r="E132" s="162" t="s">
        <v>1</v>
      </c>
      <c r="F132" s="163" t="s">
        <v>598</v>
      </c>
      <c r="H132" s="164">
        <v>905</v>
      </c>
      <c r="I132" s="165"/>
      <c r="J132" s="165"/>
      <c r="M132" s="160"/>
      <c r="N132" s="166"/>
      <c r="O132" s="167"/>
      <c r="P132" s="167"/>
      <c r="Q132" s="167"/>
      <c r="R132" s="167"/>
      <c r="S132" s="167"/>
      <c r="T132" s="167"/>
      <c r="U132" s="167"/>
      <c r="V132" s="167"/>
      <c r="W132" s="167"/>
      <c r="X132" s="168"/>
      <c r="AT132" s="162" t="s">
        <v>148</v>
      </c>
      <c r="AU132" s="162" t="s">
        <v>89</v>
      </c>
      <c r="AV132" s="13" t="s">
        <v>91</v>
      </c>
      <c r="AW132" s="13" t="s">
        <v>4</v>
      </c>
      <c r="AX132" s="13" t="s">
        <v>81</v>
      </c>
      <c r="AY132" s="162" t="s">
        <v>135</v>
      </c>
    </row>
    <row r="133" spans="1:65" s="14" customFormat="1" ht="11.25">
      <c r="B133" s="169"/>
      <c r="D133" s="161" t="s">
        <v>148</v>
      </c>
      <c r="E133" s="170" t="s">
        <v>1</v>
      </c>
      <c r="F133" s="171" t="s">
        <v>164</v>
      </c>
      <c r="H133" s="172">
        <v>1745</v>
      </c>
      <c r="I133" s="173"/>
      <c r="J133" s="173"/>
      <c r="M133" s="169"/>
      <c r="N133" s="174"/>
      <c r="O133" s="175"/>
      <c r="P133" s="175"/>
      <c r="Q133" s="175"/>
      <c r="R133" s="175"/>
      <c r="S133" s="175"/>
      <c r="T133" s="175"/>
      <c r="U133" s="175"/>
      <c r="V133" s="175"/>
      <c r="W133" s="175"/>
      <c r="X133" s="176"/>
      <c r="AT133" s="170" t="s">
        <v>148</v>
      </c>
      <c r="AU133" s="170" t="s">
        <v>89</v>
      </c>
      <c r="AV133" s="14" t="s">
        <v>143</v>
      </c>
      <c r="AW133" s="14" t="s">
        <v>4</v>
      </c>
      <c r="AX133" s="14" t="s">
        <v>89</v>
      </c>
      <c r="AY133" s="170" t="s">
        <v>135</v>
      </c>
    </row>
    <row r="134" spans="1:65" s="2" customFormat="1" ht="24.2" customHeight="1">
      <c r="A134" s="31"/>
      <c r="B134" s="145"/>
      <c r="C134" s="146" t="s">
        <v>181</v>
      </c>
      <c r="D134" s="146" t="s">
        <v>138</v>
      </c>
      <c r="E134" s="147" t="s">
        <v>599</v>
      </c>
      <c r="F134" s="148" t="s">
        <v>600</v>
      </c>
      <c r="G134" s="149" t="s">
        <v>572</v>
      </c>
      <c r="H134" s="200"/>
      <c r="I134" s="151"/>
      <c r="J134" s="151"/>
      <c r="K134" s="152">
        <f>ROUND(P134*H134,2)</f>
        <v>0</v>
      </c>
      <c r="L134" s="148" t="s">
        <v>456</v>
      </c>
      <c r="M134" s="32"/>
      <c r="N134" s="153" t="s">
        <v>1</v>
      </c>
      <c r="O134" s="154" t="s">
        <v>44</v>
      </c>
      <c r="P134" s="155">
        <f>I134+J134</f>
        <v>0</v>
      </c>
      <c r="Q134" s="155">
        <f>ROUND(I134*H134,2)</f>
        <v>0</v>
      </c>
      <c r="R134" s="155">
        <f>ROUND(J134*H134,2)</f>
        <v>0</v>
      </c>
      <c r="S134" s="57"/>
      <c r="T134" s="156">
        <f>S134*H134</f>
        <v>0</v>
      </c>
      <c r="U134" s="156">
        <v>0</v>
      </c>
      <c r="V134" s="156">
        <f>U134*H134</f>
        <v>0</v>
      </c>
      <c r="W134" s="156">
        <v>0</v>
      </c>
      <c r="X134" s="157">
        <f>W134*H134</f>
        <v>0</v>
      </c>
      <c r="Y134" s="31"/>
      <c r="Z134" s="31"/>
      <c r="AA134" s="31"/>
      <c r="AB134" s="31"/>
      <c r="AC134" s="31"/>
      <c r="AD134" s="31"/>
      <c r="AE134" s="31"/>
      <c r="AR134" s="158" t="s">
        <v>143</v>
      </c>
      <c r="AT134" s="158" t="s">
        <v>138</v>
      </c>
      <c r="AU134" s="158" t="s">
        <v>89</v>
      </c>
      <c r="AY134" s="16" t="s">
        <v>135</v>
      </c>
      <c r="BE134" s="159">
        <f>IF(O134="základní",K134,0)</f>
        <v>0</v>
      </c>
      <c r="BF134" s="159">
        <f>IF(O134="snížená",K134,0)</f>
        <v>0</v>
      </c>
      <c r="BG134" s="159">
        <f>IF(O134="zákl. přenesená",K134,0)</f>
        <v>0</v>
      </c>
      <c r="BH134" s="159">
        <f>IF(O134="sníž. přenesená",K134,0)</f>
        <v>0</v>
      </c>
      <c r="BI134" s="159">
        <f>IF(O134="nulová",K134,0)</f>
        <v>0</v>
      </c>
      <c r="BJ134" s="16" t="s">
        <v>89</v>
      </c>
      <c r="BK134" s="159">
        <f>ROUND(P134*H134,2)</f>
        <v>0</v>
      </c>
      <c r="BL134" s="16" t="s">
        <v>143</v>
      </c>
      <c r="BM134" s="158" t="s">
        <v>601</v>
      </c>
    </row>
    <row r="135" spans="1:65" s="2" customFormat="1" ht="24.2" customHeight="1">
      <c r="A135" s="31"/>
      <c r="B135" s="145"/>
      <c r="C135" s="146" t="s">
        <v>185</v>
      </c>
      <c r="D135" s="146" t="s">
        <v>138</v>
      </c>
      <c r="E135" s="147" t="s">
        <v>602</v>
      </c>
      <c r="F135" s="148" t="s">
        <v>603</v>
      </c>
      <c r="G135" s="149" t="s">
        <v>604</v>
      </c>
      <c r="H135" s="150">
        <v>2</v>
      </c>
      <c r="I135" s="151"/>
      <c r="J135" s="151"/>
      <c r="K135" s="152">
        <f>ROUND(P135*H135,2)</f>
        <v>0</v>
      </c>
      <c r="L135" s="148" t="s">
        <v>456</v>
      </c>
      <c r="M135" s="32"/>
      <c r="N135" s="153" t="s">
        <v>1</v>
      </c>
      <c r="O135" s="154" t="s">
        <v>44</v>
      </c>
      <c r="P135" s="155">
        <f>I135+J135</f>
        <v>0</v>
      </c>
      <c r="Q135" s="155">
        <f>ROUND(I135*H135,2)</f>
        <v>0</v>
      </c>
      <c r="R135" s="155">
        <f>ROUND(J135*H135,2)</f>
        <v>0</v>
      </c>
      <c r="S135" s="57"/>
      <c r="T135" s="156">
        <f>S135*H135</f>
        <v>0</v>
      </c>
      <c r="U135" s="156">
        <v>0</v>
      </c>
      <c r="V135" s="156">
        <f>U135*H135</f>
        <v>0</v>
      </c>
      <c r="W135" s="156">
        <v>0</v>
      </c>
      <c r="X135" s="157">
        <f>W135*H135</f>
        <v>0</v>
      </c>
      <c r="Y135" s="31"/>
      <c r="Z135" s="31"/>
      <c r="AA135" s="31"/>
      <c r="AB135" s="31"/>
      <c r="AC135" s="31"/>
      <c r="AD135" s="31"/>
      <c r="AE135" s="31"/>
      <c r="AR135" s="158" t="s">
        <v>143</v>
      </c>
      <c r="AT135" s="158" t="s">
        <v>138</v>
      </c>
      <c r="AU135" s="158" t="s">
        <v>89</v>
      </c>
      <c r="AY135" s="16" t="s">
        <v>135</v>
      </c>
      <c r="BE135" s="159">
        <f>IF(O135="základní",K135,0)</f>
        <v>0</v>
      </c>
      <c r="BF135" s="159">
        <f>IF(O135="snížená",K135,0)</f>
        <v>0</v>
      </c>
      <c r="BG135" s="159">
        <f>IF(O135="zákl. přenesená",K135,0)</f>
        <v>0</v>
      </c>
      <c r="BH135" s="159">
        <f>IF(O135="sníž. přenesená",K135,0)</f>
        <v>0</v>
      </c>
      <c r="BI135" s="159">
        <f>IF(O135="nulová",K135,0)</f>
        <v>0</v>
      </c>
      <c r="BJ135" s="16" t="s">
        <v>89</v>
      </c>
      <c r="BK135" s="159">
        <f>ROUND(P135*H135,2)</f>
        <v>0</v>
      </c>
      <c r="BL135" s="16" t="s">
        <v>143</v>
      </c>
      <c r="BM135" s="158" t="s">
        <v>605</v>
      </c>
    </row>
    <row r="136" spans="1:65" s="2" customFormat="1" ht="14.45" customHeight="1">
      <c r="A136" s="31"/>
      <c r="B136" s="145"/>
      <c r="C136" s="181" t="s">
        <v>189</v>
      </c>
      <c r="D136" s="181" t="s">
        <v>294</v>
      </c>
      <c r="E136" s="182" t="s">
        <v>606</v>
      </c>
      <c r="F136" s="183" t="s">
        <v>607</v>
      </c>
      <c r="G136" s="184" t="s">
        <v>604</v>
      </c>
      <c r="H136" s="185">
        <v>12</v>
      </c>
      <c r="I136" s="186"/>
      <c r="J136" s="187"/>
      <c r="K136" s="188">
        <f>ROUND(P136*H136,2)</f>
        <v>0</v>
      </c>
      <c r="L136" s="183" t="s">
        <v>1</v>
      </c>
      <c r="M136" s="189"/>
      <c r="N136" s="201" t="s">
        <v>1</v>
      </c>
      <c r="O136" s="195" t="s">
        <v>44</v>
      </c>
      <c r="P136" s="196">
        <f>I136+J136</f>
        <v>0</v>
      </c>
      <c r="Q136" s="196">
        <f>ROUND(I136*H136,2)</f>
        <v>0</v>
      </c>
      <c r="R136" s="196">
        <f>ROUND(J136*H136,2)</f>
        <v>0</v>
      </c>
      <c r="S136" s="197"/>
      <c r="T136" s="198">
        <f>S136*H136</f>
        <v>0</v>
      </c>
      <c r="U136" s="198">
        <v>0</v>
      </c>
      <c r="V136" s="198">
        <f>U136*H136</f>
        <v>0</v>
      </c>
      <c r="W136" s="198">
        <v>0</v>
      </c>
      <c r="X136" s="199">
        <f>W136*H136</f>
        <v>0</v>
      </c>
      <c r="Y136" s="31"/>
      <c r="Z136" s="31"/>
      <c r="AA136" s="31"/>
      <c r="AB136" s="31"/>
      <c r="AC136" s="31"/>
      <c r="AD136" s="31"/>
      <c r="AE136" s="31"/>
      <c r="AR136" s="158" t="s">
        <v>177</v>
      </c>
      <c r="AT136" s="158" t="s">
        <v>294</v>
      </c>
      <c r="AU136" s="158" t="s">
        <v>89</v>
      </c>
      <c r="AY136" s="16" t="s">
        <v>135</v>
      </c>
      <c r="BE136" s="159">
        <f>IF(O136="základní",K136,0)</f>
        <v>0</v>
      </c>
      <c r="BF136" s="159">
        <f>IF(O136="snížená",K136,0)</f>
        <v>0</v>
      </c>
      <c r="BG136" s="159">
        <f>IF(O136="zákl. přenesená",K136,0)</f>
        <v>0</v>
      </c>
      <c r="BH136" s="159">
        <f>IF(O136="sníž. přenesená",K136,0)</f>
        <v>0</v>
      </c>
      <c r="BI136" s="159">
        <f>IF(O136="nulová",K136,0)</f>
        <v>0</v>
      </c>
      <c r="BJ136" s="16" t="s">
        <v>89</v>
      </c>
      <c r="BK136" s="159">
        <f>ROUND(P136*H136,2)</f>
        <v>0</v>
      </c>
      <c r="BL136" s="16" t="s">
        <v>143</v>
      </c>
      <c r="BM136" s="158" t="s">
        <v>608</v>
      </c>
    </row>
    <row r="137" spans="1:65" s="2" customFormat="1" ht="6.95" customHeight="1">
      <c r="A137" s="31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32"/>
      <c r="N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autoFilter ref="C116:L13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Oprava koleje č.93</vt:lpstr>
      <vt:lpstr>SO 02 - Oprava koleje č.9...</vt:lpstr>
      <vt:lpstr>SO 03 - SSZT</vt:lpstr>
      <vt:lpstr>VRN - spoupis VRN</vt:lpstr>
      <vt:lpstr>'Rekapitulace stavby'!Názvy_tisku</vt:lpstr>
      <vt:lpstr>'SO 01 - Oprava koleje č.93'!Názvy_tisku</vt:lpstr>
      <vt:lpstr>'SO 02 - Oprava koleje č.9...'!Názvy_tisku</vt:lpstr>
      <vt:lpstr>'SO 03 - SSZT'!Názvy_tisku</vt:lpstr>
      <vt:lpstr>'VRN - spoupis VRN'!Názvy_tisku</vt:lpstr>
      <vt:lpstr>'Rekapitulace stavby'!Oblast_tisku</vt:lpstr>
      <vt:lpstr>'SO 01 - Oprava koleje č.93'!Oblast_tisku</vt:lpstr>
      <vt:lpstr>'SO 02 - Oprava koleje č.9...'!Oblast_tisku</vt:lpstr>
      <vt:lpstr>'SO 03 - SSZT'!Oblast_tisku</vt:lpstr>
      <vt:lpstr>'VRN - spoupis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2020-08-12T12:12:23Z</dcterms:created>
  <dcterms:modified xsi:type="dcterms:W3CDTF">2020-08-12T12:13:01Z</dcterms:modified>
</cp:coreProperties>
</file>